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ojekty\OP KŽP 2017_výzva 32_33\Výzva č. 33\Obec Imeľ\VO\stavba\"/>
    </mc:Choice>
  </mc:AlternateContent>
  <bookViews>
    <workbookView xWindow="480" yWindow="135" windowWidth="12435" windowHeight="14130" activeTab="4"/>
  </bookViews>
  <sheets>
    <sheet name="Rekapitulácia" sheetId="1" r:id="rId1"/>
    <sheet name="Krycí list stavby" sheetId="2" r:id="rId2"/>
    <sheet name="Kryci_list 927" sheetId="3" r:id="rId3"/>
    <sheet name="Rekap 927" sheetId="4" r:id="rId4"/>
    <sheet name="SO 927" sheetId="5" r:id="rId5"/>
    <sheet name="Kryci_list 929" sheetId="6" r:id="rId6"/>
    <sheet name="Rekap 929" sheetId="7" r:id="rId7"/>
    <sheet name="SO 929" sheetId="8" r:id="rId8"/>
    <sheet name="Kryci_list 930" sheetId="9" r:id="rId9"/>
    <sheet name="Rekap 930" sheetId="10" r:id="rId10"/>
    <sheet name="SO 930" sheetId="11" r:id="rId11"/>
  </sheets>
  <definedNames>
    <definedName name="_xlnm.Print_Titles" localSheetId="3">'Rekap 927'!$9:$9</definedName>
    <definedName name="_xlnm.Print_Titles" localSheetId="6">'Rekap 929'!$9:$9</definedName>
    <definedName name="_xlnm.Print_Titles" localSheetId="9">'Rekap 930'!$9:$9</definedName>
    <definedName name="_xlnm.Print_Titles" localSheetId="4">'SO 927'!$8:$8</definedName>
    <definedName name="_xlnm.Print_Titles" localSheetId="7">'SO 929'!$8:$8</definedName>
    <definedName name="_xlnm.Print_Titles" localSheetId="10">'SO 930'!$8:$8</definedName>
  </definedNames>
  <calcPr calcId="152511"/>
</workbook>
</file>

<file path=xl/calcChain.xml><?xml version="1.0" encoding="utf-8"?>
<calcChain xmlns="http://schemas.openxmlformats.org/spreadsheetml/2006/main">
  <c r="F18" i="2" l="1"/>
  <c r="E18" i="2"/>
  <c r="D18" i="2"/>
  <c r="F10" i="1"/>
  <c r="J16" i="2" s="1"/>
  <c r="D10" i="1"/>
  <c r="J18" i="2" s="1"/>
  <c r="Z27" i="11"/>
  <c r="J17" i="9" s="1"/>
  <c r="L24" i="11"/>
  <c r="B13" i="10" s="1"/>
  <c r="G24" i="11"/>
  <c r="I24" i="11"/>
  <c r="D13" i="10" s="1"/>
  <c r="K23" i="11"/>
  <c r="J23" i="11"/>
  <c r="S23" i="11"/>
  <c r="S24" i="11" s="1"/>
  <c r="F13" i="10" s="1"/>
  <c r="P23" i="11"/>
  <c r="P24" i="11" s="1"/>
  <c r="E13" i="10" s="1"/>
  <c r="M23" i="11"/>
  <c r="H24" i="11" s="1"/>
  <c r="I23" i="11"/>
  <c r="G20" i="11"/>
  <c r="L20" i="11"/>
  <c r="B12" i="10" s="1"/>
  <c r="K19" i="11"/>
  <c r="J19" i="11"/>
  <c r="S19" i="11"/>
  <c r="P19" i="11"/>
  <c r="M19" i="11"/>
  <c r="I19" i="11"/>
  <c r="K18" i="11"/>
  <c r="J18" i="11"/>
  <c r="S18" i="11"/>
  <c r="P18" i="11"/>
  <c r="M18" i="11"/>
  <c r="I18" i="11"/>
  <c r="K17" i="11"/>
  <c r="J17" i="11"/>
  <c r="S17" i="11"/>
  <c r="P17" i="11"/>
  <c r="M17" i="11"/>
  <c r="I17" i="11"/>
  <c r="K16" i="11"/>
  <c r="J16" i="11"/>
  <c r="S16" i="11"/>
  <c r="P16" i="11"/>
  <c r="M16" i="11"/>
  <c r="H20" i="11" s="1"/>
  <c r="I16" i="11"/>
  <c r="I20" i="11" s="1"/>
  <c r="D12" i="10" s="1"/>
  <c r="G13" i="11"/>
  <c r="L13" i="11"/>
  <c r="B11" i="10" s="1"/>
  <c r="K12" i="11"/>
  <c r="J12" i="11"/>
  <c r="S12" i="11"/>
  <c r="P12" i="11"/>
  <c r="M12" i="11"/>
  <c r="H13" i="11" s="1"/>
  <c r="I12" i="11"/>
  <c r="K11" i="11"/>
  <c r="J11" i="11"/>
  <c r="S11" i="11"/>
  <c r="P11" i="11"/>
  <c r="M11" i="11"/>
  <c r="I11" i="11"/>
  <c r="I13" i="11" s="1"/>
  <c r="D11" i="10" s="1"/>
  <c r="Z28" i="8"/>
  <c r="J17" i="6" s="1"/>
  <c r="L25" i="8"/>
  <c r="B15" i="7" s="1"/>
  <c r="G25" i="8"/>
  <c r="K24" i="8"/>
  <c r="J24" i="8"/>
  <c r="S24" i="8"/>
  <c r="P24" i="8"/>
  <c r="M24" i="8"/>
  <c r="I24" i="8"/>
  <c r="K23" i="8"/>
  <c r="J23" i="8"/>
  <c r="S23" i="8"/>
  <c r="P23" i="8"/>
  <c r="M23" i="8"/>
  <c r="I23" i="8"/>
  <c r="K22" i="8"/>
  <c r="J22" i="8"/>
  <c r="S22" i="8"/>
  <c r="P22" i="8"/>
  <c r="M22" i="8"/>
  <c r="I22" i="8"/>
  <c r="K21" i="8"/>
  <c r="J21" i="8"/>
  <c r="S21" i="8"/>
  <c r="P21" i="8"/>
  <c r="M21" i="8"/>
  <c r="I21" i="8"/>
  <c r="K20" i="8"/>
  <c r="J20" i="8"/>
  <c r="S20" i="8"/>
  <c r="P20" i="8"/>
  <c r="M20" i="8"/>
  <c r="I20" i="8"/>
  <c r="K19" i="8"/>
  <c r="J19" i="8"/>
  <c r="S19" i="8"/>
  <c r="P19" i="8"/>
  <c r="M19" i="8"/>
  <c r="I19" i="8"/>
  <c r="G13" i="8"/>
  <c r="L13" i="8"/>
  <c r="B11" i="7" s="1"/>
  <c r="K12" i="8"/>
  <c r="J12" i="8"/>
  <c r="S12" i="8"/>
  <c r="P12" i="8"/>
  <c r="M12" i="8"/>
  <c r="I12" i="8"/>
  <c r="K11" i="8"/>
  <c r="K28" i="8" s="1"/>
  <c r="K8" i="1" s="1"/>
  <c r="J11" i="8"/>
  <c r="S11" i="8"/>
  <c r="P11" i="8"/>
  <c r="M11" i="8"/>
  <c r="I11" i="8"/>
  <c r="Z49" i="5"/>
  <c r="J17" i="3" s="1"/>
  <c r="L46" i="5"/>
  <c r="B16" i="4" s="1"/>
  <c r="G46" i="5"/>
  <c r="K45" i="5"/>
  <c r="J45" i="5"/>
  <c r="S45" i="5"/>
  <c r="S46" i="5" s="1"/>
  <c r="F16" i="4" s="1"/>
  <c r="P45" i="5"/>
  <c r="P46" i="5" s="1"/>
  <c r="E16" i="4" s="1"/>
  <c r="M45" i="5"/>
  <c r="H46" i="5" s="1"/>
  <c r="I45" i="5"/>
  <c r="I46" i="5" s="1"/>
  <c r="D16" i="4" s="1"/>
  <c r="B15" i="4"/>
  <c r="G42" i="5"/>
  <c r="L42" i="5"/>
  <c r="K41" i="5"/>
  <c r="J41" i="5"/>
  <c r="S41" i="5"/>
  <c r="P41" i="5"/>
  <c r="M41" i="5"/>
  <c r="I41" i="5"/>
  <c r="K40" i="5"/>
  <c r="J40" i="5"/>
  <c r="S40" i="5"/>
  <c r="P40" i="5"/>
  <c r="M40" i="5"/>
  <c r="I40" i="5"/>
  <c r="K39" i="5"/>
  <c r="J39" i="5"/>
  <c r="S39" i="5"/>
  <c r="S42" i="5" s="1"/>
  <c r="F15" i="4" s="1"/>
  <c r="P39" i="5"/>
  <c r="M39" i="5"/>
  <c r="M42" i="5" s="1"/>
  <c r="C15" i="4" s="1"/>
  <c r="I39" i="5"/>
  <c r="I42" i="5" s="1"/>
  <c r="D15" i="4" s="1"/>
  <c r="G36" i="5"/>
  <c r="L36" i="5"/>
  <c r="B14" i="4" s="1"/>
  <c r="K35" i="5"/>
  <c r="J35" i="5"/>
  <c r="S35" i="5"/>
  <c r="P35" i="5"/>
  <c r="M35" i="5"/>
  <c r="I35" i="5"/>
  <c r="K34" i="5"/>
  <c r="J34" i="5"/>
  <c r="S34" i="5"/>
  <c r="P34" i="5"/>
  <c r="M34" i="5"/>
  <c r="I34" i="5"/>
  <c r="K33" i="5"/>
  <c r="J33" i="5"/>
  <c r="S33" i="5"/>
  <c r="S36" i="5" s="1"/>
  <c r="F14" i="4" s="1"/>
  <c r="P33" i="5"/>
  <c r="M33" i="5"/>
  <c r="M36" i="5" s="1"/>
  <c r="C14" i="4" s="1"/>
  <c r="I33" i="5"/>
  <c r="I36" i="5" s="1"/>
  <c r="D14" i="4" s="1"/>
  <c r="G30" i="5"/>
  <c r="L30" i="5"/>
  <c r="B13" i="4" s="1"/>
  <c r="K29" i="5"/>
  <c r="J29" i="5"/>
  <c r="S29" i="5"/>
  <c r="P29" i="5"/>
  <c r="M29" i="5"/>
  <c r="I29" i="5"/>
  <c r="K28" i="5"/>
  <c r="J28" i="5"/>
  <c r="S28" i="5"/>
  <c r="P28" i="5"/>
  <c r="M28" i="5"/>
  <c r="I28" i="5"/>
  <c r="K27" i="5"/>
  <c r="J27" i="5"/>
  <c r="S27" i="5"/>
  <c r="P27" i="5"/>
  <c r="M27" i="5"/>
  <c r="I27" i="5"/>
  <c r="K26" i="5"/>
  <c r="J26" i="5"/>
  <c r="S26" i="5"/>
  <c r="S30" i="5" s="1"/>
  <c r="F13" i="4" s="1"/>
  <c r="P26" i="5"/>
  <c r="P30" i="5" s="1"/>
  <c r="E13" i="4" s="1"/>
  <c r="M26" i="5"/>
  <c r="M30" i="5" s="1"/>
  <c r="C13" i="4" s="1"/>
  <c r="I26" i="5"/>
  <c r="S23" i="5"/>
  <c r="F12" i="4" s="1"/>
  <c r="G23" i="5"/>
  <c r="L23" i="5"/>
  <c r="B12" i="4" s="1"/>
  <c r="K22" i="5"/>
  <c r="J22" i="5"/>
  <c r="S22" i="5"/>
  <c r="P22" i="5"/>
  <c r="M22" i="5"/>
  <c r="I22" i="5"/>
  <c r="K21" i="5"/>
  <c r="J21" i="5"/>
  <c r="S21" i="5"/>
  <c r="P21" i="5"/>
  <c r="M21" i="5"/>
  <c r="H23" i="5" s="1"/>
  <c r="I21" i="5"/>
  <c r="I23" i="5" s="1"/>
  <c r="D12" i="4" s="1"/>
  <c r="G18" i="5"/>
  <c r="L18" i="5"/>
  <c r="B11" i="4" s="1"/>
  <c r="K17" i="5"/>
  <c r="J17" i="5"/>
  <c r="S17" i="5"/>
  <c r="P17" i="5"/>
  <c r="M17" i="5"/>
  <c r="I17" i="5"/>
  <c r="K16" i="5"/>
  <c r="J16" i="5"/>
  <c r="S16" i="5"/>
  <c r="P16" i="5"/>
  <c r="M16" i="5"/>
  <c r="I16" i="5"/>
  <c r="K15" i="5"/>
  <c r="J15" i="5"/>
  <c r="S15" i="5"/>
  <c r="P15" i="5"/>
  <c r="M15" i="5"/>
  <c r="I15" i="5"/>
  <c r="K14" i="5"/>
  <c r="J14" i="5"/>
  <c r="S14" i="5"/>
  <c r="P14" i="5"/>
  <c r="M14" i="5"/>
  <c r="I14" i="5"/>
  <c r="K13" i="5"/>
  <c r="J13" i="5"/>
  <c r="S13" i="5"/>
  <c r="P13" i="5"/>
  <c r="M13" i="5"/>
  <c r="I13" i="5"/>
  <c r="K12" i="5"/>
  <c r="J12" i="5"/>
  <c r="S12" i="5"/>
  <c r="P12" i="5"/>
  <c r="M12" i="5"/>
  <c r="I12" i="5"/>
  <c r="K11" i="5"/>
  <c r="K49" i="5" s="1"/>
  <c r="K7" i="1" s="1"/>
  <c r="J11" i="5"/>
  <c r="S11" i="5"/>
  <c r="S18" i="5" s="1"/>
  <c r="F11" i="4" s="1"/>
  <c r="P11" i="5"/>
  <c r="M11" i="5"/>
  <c r="M18" i="5" s="1"/>
  <c r="C11" i="4" s="1"/>
  <c r="I11" i="5"/>
  <c r="E8" i="1" l="1"/>
  <c r="J20" i="6"/>
  <c r="J20" i="9"/>
  <c r="E9" i="1"/>
  <c r="E7" i="1"/>
  <c r="E10" i="1" s="1"/>
  <c r="J17" i="2" s="1"/>
  <c r="J20" i="2" s="1"/>
  <c r="J20" i="3"/>
  <c r="H18" i="5"/>
  <c r="M23" i="5"/>
  <c r="C12" i="4" s="1"/>
  <c r="H30" i="5"/>
  <c r="H36" i="5"/>
  <c r="H42" i="5"/>
  <c r="I30" i="3"/>
  <c r="J30" i="3" s="1"/>
  <c r="K27" i="11"/>
  <c r="K9" i="1" s="1"/>
  <c r="P20" i="11"/>
  <c r="E12" i="10" s="1"/>
  <c r="G26" i="11"/>
  <c r="P18" i="5"/>
  <c r="E11" i="4" s="1"/>
  <c r="P23" i="5"/>
  <c r="E12" i="4" s="1"/>
  <c r="I30" i="5"/>
  <c r="D13" i="4" s="1"/>
  <c r="P36" i="5"/>
  <c r="E14" i="4" s="1"/>
  <c r="P42" i="5"/>
  <c r="E15" i="4" s="1"/>
  <c r="P13" i="11"/>
  <c r="S20" i="11"/>
  <c r="F12" i="10" s="1"/>
  <c r="M20" i="11"/>
  <c r="C12" i="10" s="1"/>
  <c r="I30" i="6"/>
  <c r="J30" i="6" s="1"/>
  <c r="M24" i="11"/>
  <c r="C13" i="10" s="1"/>
  <c r="I30" i="9"/>
  <c r="J30" i="9" s="1"/>
  <c r="E11" i="10"/>
  <c r="P26" i="11"/>
  <c r="E14" i="10" s="1"/>
  <c r="S27" i="11"/>
  <c r="F16" i="10" s="1"/>
  <c r="M13" i="11"/>
  <c r="C11" i="10" s="1"/>
  <c r="S13" i="11"/>
  <c r="F11" i="10" s="1"/>
  <c r="I26" i="11"/>
  <c r="D14" i="10" s="1"/>
  <c r="M26" i="11"/>
  <c r="C14" i="10" s="1"/>
  <c r="E16" i="9" s="1"/>
  <c r="L26" i="11"/>
  <c r="S26" i="11"/>
  <c r="F14" i="10" s="1"/>
  <c r="F16" i="9"/>
  <c r="J24" i="9" s="1"/>
  <c r="P13" i="8"/>
  <c r="E11" i="7" s="1"/>
  <c r="G15" i="8"/>
  <c r="P25" i="8"/>
  <c r="E15" i="7" s="1"/>
  <c r="G27" i="8"/>
  <c r="I13" i="8"/>
  <c r="D11" i="7" s="1"/>
  <c r="H13" i="8"/>
  <c r="I15" i="8"/>
  <c r="D12" i="7" s="1"/>
  <c r="F16" i="6" s="1"/>
  <c r="I25" i="8"/>
  <c r="D15" i="7" s="1"/>
  <c r="M25" i="8"/>
  <c r="C15" i="7" s="1"/>
  <c r="L15" i="8"/>
  <c r="B12" i="7" s="1"/>
  <c r="D16" i="6" s="1"/>
  <c r="L27" i="8"/>
  <c r="B16" i="7" s="1"/>
  <c r="D17" i="6" s="1"/>
  <c r="D17" i="2" s="1"/>
  <c r="M13" i="8"/>
  <c r="C11" i="7" s="1"/>
  <c r="S13" i="8"/>
  <c r="F11" i="7" s="1"/>
  <c r="H15" i="8"/>
  <c r="S15" i="8"/>
  <c r="F12" i="7" s="1"/>
  <c r="H25" i="8"/>
  <c r="S25" i="8"/>
  <c r="F15" i="7" s="1"/>
  <c r="I18" i="5"/>
  <c r="D11" i="4" s="1"/>
  <c r="G48" i="5"/>
  <c r="M46" i="5"/>
  <c r="C16" i="4" s="1"/>
  <c r="L48" i="5"/>
  <c r="B17" i="4" s="1"/>
  <c r="S48" i="5"/>
  <c r="F17" i="4" s="1"/>
  <c r="D16" i="3"/>
  <c r="P48" i="5" l="1"/>
  <c r="E17" i="4" s="1"/>
  <c r="H26" i="11"/>
  <c r="I27" i="8"/>
  <c r="D16" i="7" s="1"/>
  <c r="F17" i="6" s="1"/>
  <c r="F17" i="2" s="1"/>
  <c r="B14" i="10"/>
  <c r="D16" i="9" s="1"/>
  <c r="D16" i="2" s="1"/>
  <c r="G27" i="11"/>
  <c r="I27" i="11"/>
  <c r="P27" i="11"/>
  <c r="E16" i="10" s="1"/>
  <c r="L27" i="11"/>
  <c r="B16" i="10" s="1"/>
  <c r="M27" i="11"/>
  <c r="C16" i="10" s="1"/>
  <c r="H27" i="11"/>
  <c r="F22" i="9"/>
  <c r="J22" i="9"/>
  <c r="F24" i="9"/>
  <c r="J23" i="9"/>
  <c r="F20" i="9"/>
  <c r="F23" i="9"/>
  <c r="S27" i="8"/>
  <c r="F16" i="7" s="1"/>
  <c r="I28" i="8"/>
  <c r="L28" i="8"/>
  <c r="B18" i="7" s="1"/>
  <c r="P27" i="8"/>
  <c r="E16" i="7" s="1"/>
  <c r="M15" i="8"/>
  <c r="C12" i="7" s="1"/>
  <c r="E16" i="6" s="1"/>
  <c r="G28" i="8"/>
  <c r="F23" i="6"/>
  <c r="M27" i="8"/>
  <c r="C16" i="7" s="1"/>
  <c r="E17" i="6" s="1"/>
  <c r="E17" i="2" s="1"/>
  <c r="P15" i="8"/>
  <c r="E12" i="7" s="1"/>
  <c r="H27" i="8"/>
  <c r="J24" i="6"/>
  <c r="F24" i="6"/>
  <c r="F22" i="6"/>
  <c r="J23" i="6"/>
  <c r="F20" i="6"/>
  <c r="S49" i="5"/>
  <c r="F19" i="4" s="1"/>
  <c r="H48" i="5"/>
  <c r="I48" i="5"/>
  <c r="D17" i="4" s="1"/>
  <c r="F16" i="3" s="1"/>
  <c r="I49" i="5"/>
  <c r="M48" i="5"/>
  <c r="G49" i="5"/>
  <c r="L49" i="5"/>
  <c r="B19" i="4" s="1"/>
  <c r="F20" i="3"/>
  <c r="J23" i="3"/>
  <c r="J23" i="2" s="1"/>
  <c r="F24" i="3" l="1"/>
  <c r="F24" i="2" s="1"/>
  <c r="F16" i="2"/>
  <c r="F20" i="2" s="1"/>
  <c r="M28" i="8"/>
  <c r="C18" i="7" s="1"/>
  <c r="P49" i="5"/>
  <c r="E19" i="4" s="1"/>
  <c r="D18" i="7"/>
  <c r="B8" i="1"/>
  <c r="D16" i="10"/>
  <c r="B9" i="1"/>
  <c r="J22" i="3"/>
  <c r="H28" i="8"/>
  <c r="S28" i="8"/>
  <c r="F18" i="7" s="1"/>
  <c r="D19" i="4"/>
  <c r="B7" i="1"/>
  <c r="J24" i="3"/>
  <c r="J24" i="2" s="1"/>
  <c r="F23" i="3"/>
  <c r="F23" i="2" s="1"/>
  <c r="F22" i="3"/>
  <c r="F22" i="2" s="1"/>
  <c r="J22" i="6"/>
  <c r="J26" i="9"/>
  <c r="J26" i="6"/>
  <c r="P28" i="8"/>
  <c r="E18" i="7" s="1"/>
  <c r="C17" i="4"/>
  <c r="E16" i="3" s="1"/>
  <c r="E16" i="2" s="1"/>
  <c r="M49" i="5"/>
  <c r="C19" i="4" s="1"/>
  <c r="H49" i="5"/>
  <c r="J26" i="3"/>
  <c r="J28" i="3" l="1"/>
  <c r="C7" i="1"/>
  <c r="G8" i="1"/>
  <c r="J28" i="6"/>
  <c r="C8" i="1"/>
  <c r="J28" i="9"/>
  <c r="C9" i="1"/>
  <c r="G9" i="1" s="1"/>
  <c r="B10" i="1"/>
  <c r="J22" i="2"/>
  <c r="J26" i="2" s="1"/>
  <c r="J28" i="2" s="1"/>
  <c r="I29" i="9"/>
  <c r="J29" i="9" s="1"/>
  <c r="J31" i="9" s="1"/>
  <c r="I29" i="6"/>
  <c r="J29" i="6" s="1"/>
  <c r="J31" i="6" s="1"/>
  <c r="I29" i="3"/>
  <c r="J29" i="3" s="1"/>
  <c r="J31" i="3" s="1"/>
  <c r="C10" i="1" l="1"/>
  <c r="G7" i="1"/>
  <c r="G10" i="1" s="1"/>
  <c r="B11" i="1" l="1"/>
  <c r="B12" i="1" s="1"/>
  <c r="I30" i="2" l="1"/>
  <c r="J30" i="2" s="1"/>
  <c r="G12" i="1"/>
  <c r="G11" i="1"/>
  <c r="I29" i="2"/>
  <c r="J29" i="2" s="1"/>
  <c r="J31" i="2" s="1"/>
  <c r="G13" i="1" l="1"/>
</calcChain>
</file>

<file path=xl/sharedStrings.xml><?xml version="1.0" encoding="utf-8"?>
<sst xmlns="http://schemas.openxmlformats.org/spreadsheetml/2006/main" count="555" uniqueCount="168">
  <si>
    <t>Rekapitulácia rozpočtu</t>
  </si>
  <si>
    <t>Stavba Triedenie a uskladnenie stavebných odpadov pre opätovné použitie a recykláciu</t>
  </si>
  <si>
    <t xml:space="preserve">           Sadzby DPH</t>
  </si>
  <si>
    <t xml:space="preserve">   A   </t>
  </si>
  <si>
    <t xml:space="preserve">   B   </t>
  </si>
  <si>
    <t>Názov objektu</t>
  </si>
  <si>
    <t>ZRN</t>
  </si>
  <si>
    <t>VRN</t>
  </si>
  <si>
    <t>HZS</t>
  </si>
  <si>
    <t>Kompl.čin.</t>
  </si>
  <si>
    <t>Ost. náklady</t>
  </si>
  <si>
    <t>Cena</t>
  </si>
  <si>
    <t>SO01- triedenie a uskladnenie stavebných odpadov</t>
  </si>
  <si>
    <t>SO02-oplotenie</t>
  </si>
  <si>
    <t>SO03-pripojenie k obslužnej komunikácii</t>
  </si>
  <si>
    <t>Krycí list rozpočtu</t>
  </si>
  <si>
    <t xml:space="preserve">Miesto: </t>
  </si>
  <si>
    <t>Objekt SO01- triedenie a uskladnenie stavebných odpadov</t>
  </si>
  <si>
    <t xml:space="preserve">Ks: 1274 Ostatné budovy, i.n.                                                                           </t>
  </si>
  <si>
    <t xml:space="preserve">Zákazka: </t>
  </si>
  <si>
    <t xml:space="preserve">Spracoval: </t>
  </si>
  <si>
    <t xml:space="preserve">Dňa </t>
  </si>
  <si>
    <t>06.06.2016</t>
  </si>
  <si>
    <t>Odberateľ: Obec Imeľ</t>
  </si>
  <si>
    <t>IČO: 306479</t>
  </si>
  <si>
    <t xml:space="preserve">DIČ: </t>
  </si>
  <si>
    <t xml:space="preserve">Dodávateľ: podľa výberového konania </t>
  </si>
  <si>
    <t xml:space="preserve">IČO: </t>
  </si>
  <si>
    <t>Projektant: PROJEKTING spol. s r.o.</t>
  </si>
  <si>
    <t>IČO: 36521868</t>
  </si>
  <si>
    <t xml:space="preserve">A </t>
  </si>
  <si>
    <t xml:space="preserve">HSV </t>
  </si>
  <si>
    <t xml:space="preserve">PSV </t>
  </si>
  <si>
    <t xml:space="preserve">MONT </t>
  </si>
  <si>
    <t>Spolu</t>
  </si>
  <si>
    <t xml:space="preserve">B </t>
  </si>
  <si>
    <t>Ďalšie náklady</t>
  </si>
  <si>
    <t>Ostatné náklady</t>
  </si>
  <si>
    <t xml:space="preserve">Kompletačná činnosť </t>
  </si>
  <si>
    <t xml:space="preserve">HZS </t>
  </si>
  <si>
    <t xml:space="preserve">E </t>
  </si>
  <si>
    <t>Celkové náklady</t>
  </si>
  <si>
    <t>Súčet riadkov 5,10,15,20</t>
  </si>
  <si>
    <t xml:space="preserve">DPH 20% z </t>
  </si>
  <si>
    <t xml:space="preserve">F </t>
  </si>
  <si>
    <t xml:space="preserve">C </t>
  </si>
  <si>
    <t>Zariadenie staveniska</t>
  </si>
  <si>
    <t>Územie so sťaž. podmienk.</t>
  </si>
  <si>
    <t>Prevádzkové vplyvy</t>
  </si>
  <si>
    <t>0% z [H+P+M]</t>
  </si>
  <si>
    <t>0% z [H+P]</t>
  </si>
  <si>
    <t xml:space="preserve">D </t>
  </si>
  <si>
    <t>Mimoriadne sťaž.podmienky</t>
  </si>
  <si>
    <t>Horské oblasti</t>
  </si>
  <si>
    <t>Mimostavenisková doprava</t>
  </si>
  <si>
    <t>Montáž</t>
  </si>
  <si>
    <t>Materiál</t>
  </si>
  <si>
    <t>ZRN spolu</t>
  </si>
  <si>
    <t>Odberateľ</t>
  </si>
  <si>
    <t>Dodávateľ</t>
  </si>
  <si>
    <t>Projektant,rozpočtár</t>
  </si>
  <si>
    <t>Oddiel</t>
  </si>
  <si>
    <t>Hmotnosť (T)</t>
  </si>
  <si>
    <t>Suť (T)</t>
  </si>
  <si>
    <t>Dátum: 06.06.2016</t>
  </si>
  <si>
    <t>Prehľad rozpočtových nákladov</t>
  </si>
  <si>
    <t>Práce HSV</t>
  </si>
  <si>
    <t>ZEMNÉ PRÁCE</t>
  </si>
  <si>
    <t>ZÁKLADY</t>
  </si>
  <si>
    <t>ZVISLÉ KONŠTRUKCIE</t>
  </si>
  <si>
    <t>SPEVNENÉ PLOCHY</t>
  </si>
  <si>
    <t>OSTATNÉ PRÁCE</t>
  </si>
  <si>
    <t>PRESUNY HMÔT</t>
  </si>
  <si>
    <t>Celkom</t>
  </si>
  <si>
    <t>Por.č.</t>
  </si>
  <si>
    <t>Cenník</t>
  </si>
  <si>
    <t>Kód položky</t>
  </si>
  <si>
    <t>Názov</t>
  </si>
  <si>
    <t>Mj</t>
  </si>
  <si>
    <t>Množstvo</t>
  </si>
  <si>
    <t>Cena celkom</t>
  </si>
  <si>
    <t>Hmotnosť</t>
  </si>
  <si>
    <t>Suť</t>
  </si>
  <si>
    <t xml:space="preserve">  1/A 1</t>
  </si>
  <si>
    <t xml:space="preserve"> 122201101</t>
  </si>
  <si>
    <t>Odkopávka a prekopávka nezapažená v hornine 3, do 100 m3</t>
  </si>
  <si>
    <t>m3</t>
  </si>
  <si>
    <t xml:space="preserve"> 132201101</t>
  </si>
  <si>
    <t>Výkop ryhy do šírky 600 mm v horn.3 do 100 m3</t>
  </si>
  <si>
    <t xml:space="preserve"> 132201109</t>
  </si>
  <si>
    <t>Hĺbenie rýh šírky do 600 mm zapažených i nezapažených s urovnaním dna. Príplatok k cene za lepivosť horniny 3</t>
  </si>
  <si>
    <t xml:space="preserve"> 162501102</t>
  </si>
  <si>
    <t>Vodorovné premiestnenie výkopku tr.1-4 do 3000 m</t>
  </si>
  <si>
    <t xml:space="preserve"> 175101201</t>
  </si>
  <si>
    <t>Obsyp objektov sypaninou z vhodných hornín 1 až 4 bez prehodenia sypaniny</t>
  </si>
  <si>
    <t xml:space="preserve"> 175101209</t>
  </si>
  <si>
    <t>Obsyp objektov sypaninou z vhodných hornín 1 až 4. Príplatok k cene za prehodenie sypaniny</t>
  </si>
  <si>
    <t>M3</t>
  </si>
  <si>
    <t xml:space="preserve"> 181101102</t>
  </si>
  <si>
    <t>Úprava pláne v zárezoch v hornine 1-4 so zhutnením</t>
  </si>
  <si>
    <t>m2</t>
  </si>
  <si>
    <t xml:space="preserve"> 11/A 1</t>
  </si>
  <si>
    <t xml:space="preserve"> 272313611</t>
  </si>
  <si>
    <t>Betón základových konštrukcií prostý tr.C 16/20</t>
  </si>
  <si>
    <t xml:space="preserve">M3   </t>
  </si>
  <si>
    <t xml:space="preserve"> 279351105</t>
  </si>
  <si>
    <t>Debnenie základových múrov obojstranné zhotovenie - dielce</t>
  </si>
  <si>
    <t xml:space="preserve"> 311271303</t>
  </si>
  <si>
    <t>Murivo nosné PREMAC 50x30x25 s betónovou výplňou hr. 30 cm</t>
  </si>
  <si>
    <t xml:space="preserve"> 311271304</t>
  </si>
  <si>
    <t>Murivo nosné PREMAC 40x40x25 s betónovou výplňou hr. 40 cm</t>
  </si>
  <si>
    <t xml:space="preserve"> 331361821</t>
  </si>
  <si>
    <t>Výstuž stĺpov, pilierov, stojok hranatých z bet. ocele 10505</t>
  </si>
  <si>
    <t>t</t>
  </si>
  <si>
    <t xml:space="preserve"> 341361221</t>
  </si>
  <si>
    <t>Výstuž  stien a priečok B500B</t>
  </si>
  <si>
    <t>221/A 1</t>
  </si>
  <si>
    <t xml:space="preserve"> 564231111</t>
  </si>
  <si>
    <t>Podklad zo štrkopiesku hrúbky 100 mm</t>
  </si>
  <si>
    <t xml:space="preserve"> 564671111</t>
  </si>
  <si>
    <t>Podklad z kameniva hrubého drveného veľ.63-125 mm s rozprestrením a zhutnením, po zhutneni hr.250 mm</t>
  </si>
  <si>
    <t xml:space="preserve"> 581132111</t>
  </si>
  <si>
    <t>Kryt cementobetónový skupiny 1 a 2 hrúbky 200 mm cestných komunikácií</t>
  </si>
  <si>
    <t xml:space="preserve">  3/A 1</t>
  </si>
  <si>
    <t xml:space="preserve"> 941955001</t>
  </si>
  <si>
    <t>Lešenie ľahké pracovné pomocné, s výškou lešeňovej podlahy do 1,20 m</t>
  </si>
  <si>
    <t xml:space="preserve"> 919723111</t>
  </si>
  <si>
    <t>Dilatačné škáry rezané pozdĺžne v cementobetónovom kryte šírky do 5 mm - rezanie</t>
  </si>
  <si>
    <t>m</t>
  </si>
  <si>
    <t xml:space="preserve"> 919723211</t>
  </si>
  <si>
    <t>Dilatačné škáry rezané pozdĺžne v cementobetónovom kryte šírky do 9 mm - zaliatie škár za studena</t>
  </si>
  <si>
    <t xml:space="preserve"> 998011031</t>
  </si>
  <si>
    <t>Presun hmôt pre budovy JKSO 801, 803,812,zvislá konštr.z blokov, výšky do 6 m</t>
  </si>
  <si>
    <t>Objekt SO02-oplotenie</t>
  </si>
  <si>
    <t>Práce PSV</t>
  </si>
  <si>
    <t>KOVOVÉ DOPLNKOVÉ KONŠTRUKCIE</t>
  </si>
  <si>
    <t xml:space="preserve"> 15/A 4</t>
  </si>
  <si>
    <t xml:space="preserve"> 338121125</t>
  </si>
  <si>
    <t>Osadenie stĺpika oceľového prikotvením chemickou kotvou, stľpik brány</t>
  </si>
  <si>
    <t>ks</t>
  </si>
  <si>
    <t xml:space="preserve"> 338171111</t>
  </si>
  <si>
    <t>Osadenie stĺpika oceľového plotového do výšky 2.00m prikotvením kotvami vŕtanými s chemickou maltou</t>
  </si>
  <si>
    <t>767/A 1</t>
  </si>
  <si>
    <t xml:space="preserve"> 767922213</t>
  </si>
  <si>
    <t>Montáž vrát a vrátok na oplotenie posuvných, výš. 1700 mm x šír. do 5000mm</t>
  </si>
  <si>
    <t>KUS</t>
  </si>
  <si>
    <t>767/A 3</t>
  </si>
  <si>
    <t xml:space="preserve"> 767911130</t>
  </si>
  <si>
    <t>Montáž oplotenia strojového pletiva, s výškou do 1,6 do 2,0 m</t>
  </si>
  <si>
    <t xml:space="preserve"> 998767101</t>
  </si>
  <si>
    <t>Presun hmôt pre kovové stavebné doplnkové konštrukcie v objektoch výšky do 6 m</t>
  </si>
  <si>
    <t>P/P 1</t>
  </si>
  <si>
    <t xml:space="preserve"> 585043102103</t>
  </si>
  <si>
    <t>BC TORSION Zvarovaná sieť ARAVIS Galva, veľkosť očka v mm - 25 pr.drôtu vmm- 1,7m, výška x dĺžka rolky 1,00x25 m, poplastované</t>
  </si>
  <si>
    <t>P/PC</t>
  </si>
  <si>
    <t xml:space="preserve"> PC000006</t>
  </si>
  <si>
    <t>stľpik, vzpera kovová, poplastovaný k oploteniu výšky 1,7m, vrátanie kotiev do betónu</t>
  </si>
  <si>
    <t xml:space="preserve"> PC000011</t>
  </si>
  <si>
    <t>Vráta posuvné,2,0x5,0m, s pletivovou výplňou, oceľovým rámom s Joklových profilov</t>
  </si>
  <si>
    <t>Objekt SO03-pripojenie k obslužnej komunikácii</t>
  </si>
  <si>
    <t xml:space="preserve"> 564811111</t>
  </si>
  <si>
    <t>Podklad zo štrkodrviny s rozprestrením a zhutnením, hr.po zhutnení 50 mm</t>
  </si>
  <si>
    <t xml:space="preserve"> 998224111</t>
  </si>
  <si>
    <t>Presun hmôt pre pozemné komunikácie s monolitickým betónovým krytom akejkoľvek dĺžky objektu</t>
  </si>
  <si>
    <t xml:space="preserve">           Celkom bez DPH</t>
  </si>
  <si>
    <t xml:space="preserve">           DPH 20% z </t>
  </si>
  <si>
    <t xml:space="preserve">           Celkom</t>
  </si>
  <si>
    <t>Krycí list stavby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</si>
</sst>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\ ###\ ##0.0"/>
    <numFmt numFmtId="165" formatCode="###\ ###\ ##0.0000"/>
    <numFmt numFmtId="166" formatCode="###\ ###\ ##0.000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CE"/>
      <charset val="238"/>
    </font>
    <font>
      <b/>
      <sz val="11"/>
      <color theme="1"/>
      <name val="Arial CE"/>
      <charset val="238"/>
    </font>
    <font>
      <b/>
      <sz val="10"/>
      <color theme="1"/>
      <name val="Arial CE"/>
      <charset val="238"/>
    </font>
    <font>
      <b/>
      <sz val="8"/>
      <color theme="1"/>
      <name val="Arial CE"/>
      <charset val="238"/>
    </font>
    <font>
      <sz val="8"/>
      <color theme="1"/>
      <name val="Arial CE"/>
      <charset val="238"/>
    </font>
    <font>
      <sz val="9"/>
      <color theme="1"/>
      <name val="Arial CE"/>
      <charset val="238"/>
    </font>
    <font>
      <sz val="9"/>
      <color rgb="FF0000FF"/>
      <name val="Arial CE"/>
      <charset val="238"/>
    </font>
    <font>
      <b/>
      <sz val="9"/>
      <color theme="1"/>
      <name val="Arial CE"/>
      <charset val="238"/>
    </font>
    <font>
      <sz val="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rgb="FFFF000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6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/>
      <diagonal/>
    </border>
    <border>
      <left style="thin">
        <color rgb="FFFFFFFF"/>
      </left>
      <right style="thin">
        <color rgb="FFFFFFFF"/>
      </right>
      <top style="thin">
        <color rgb="FF808080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 style="double">
        <color rgb="FF000000"/>
      </top>
      <bottom/>
      <diagonal/>
    </border>
    <border>
      <left/>
      <right style="thin">
        <color rgb="FFFFFFFF"/>
      </right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/>
      <diagonal/>
    </border>
    <border>
      <left style="double">
        <color rgb="FF000000"/>
      </left>
      <right style="thin">
        <color rgb="FFFFFFFF"/>
      </right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/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/>
      <diagonal/>
    </border>
    <border>
      <left style="thin">
        <color rgb="FFFFFFFF"/>
      </left>
      <right/>
      <top style="thin">
        <color rgb="FF808080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/>
      <diagonal/>
    </border>
    <border>
      <left style="thin">
        <color rgb="FFFFFFFF"/>
      </left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double">
        <color rgb="FF000000"/>
      </right>
      <top/>
      <bottom/>
      <diagonal/>
    </border>
    <border>
      <left style="thin">
        <color rgb="FFFFFFFF"/>
      </left>
      <right style="double">
        <color rgb="FF000000"/>
      </right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/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/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/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/>
      <bottom/>
      <diagonal/>
    </border>
    <border>
      <left style="double">
        <color rgb="FF000000"/>
      </left>
      <right style="thin">
        <color rgb="FF808080"/>
      </right>
      <top style="thin">
        <color rgb="FF808080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double">
        <color rgb="FF000000"/>
      </left>
      <right/>
      <top/>
      <bottom/>
      <diagonal/>
    </border>
    <border>
      <left style="double">
        <color rgb="FF000000"/>
      </left>
      <right/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thin">
        <color rgb="FFFFFFFF"/>
      </right>
      <top/>
      <bottom style="thin">
        <color rgb="FF808080"/>
      </bottom>
      <diagonal/>
    </border>
    <border>
      <left/>
      <right/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 style="double">
        <color rgb="FF000000"/>
      </right>
      <top style="thin">
        <color rgb="FFFFFFFF"/>
      </top>
      <bottom/>
      <diagonal/>
    </border>
    <border>
      <left/>
      <right/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thin">
        <color rgb="FF808080"/>
      </left>
      <right/>
      <top style="double">
        <color rgb="FF000000"/>
      </top>
      <bottom/>
      <diagonal/>
    </border>
    <border>
      <left style="thin">
        <color rgb="FF808080"/>
      </left>
      <right style="thin">
        <color rgb="FF808080"/>
      </right>
      <top style="double">
        <color rgb="FF000000"/>
      </top>
      <bottom/>
      <diagonal/>
    </border>
    <border>
      <left style="double">
        <color rgb="FF00000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/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808080"/>
      </left>
      <right style="thin">
        <color rgb="FF000000"/>
      </right>
      <top style="thin">
        <color rgb="FF808080"/>
      </top>
      <bottom style="double">
        <color rgb="FF000000"/>
      </bottom>
      <diagonal/>
    </border>
    <border>
      <left/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 style="thin">
        <color rgb="FFFFFFFF"/>
      </bottom>
      <diagonal/>
    </border>
    <border>
      <left/>
      <right/>
      <top style="double">
        <color rgb="FF000000"/>
      </top>
      <bottom/>
      <diagonal/>
    </border>
    <border>
      <left/>
      <right/>
      <top style="thin">
        <color rgb="FF000000"/>
      </top>
      <bottom style="thin">
        <color rgb="FF80808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80808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/>
      <diagonal/>
    </border>
    <border>
      <left/>
      <right style="double">
        <color rgb="FF000000"/>
      </right>
      <top/>
      <bottom/>
      <diagonal/>
    </border>
    <border>
      <left/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808080"/>
      </right>
      <top/>
      <bottom/>
      <diagonal/>
    </border>
    <border>
      <left style="thin">
        <color rgb="FFFFFFFF"/>
      </left>
      <right style="thin">
        <color rgb="FF808080"/>
      </right>
      <top/>
      <bottom style="double">
        <color rgb="FF000000"/>
      </bottom>
      <diagonal/>
    </border>
    <border>
      <left style="thin">
        <color rgb="FFFFFFFF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double">
        <color rgb="FF000000"/>
      </right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/>
      <right/>
      <top style="double">
        <color rgb="FF000000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 style="thin">
        <color rgb="FF80808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/>
      <diagonal/>
    </border>
    <border>
      <left/>
      <right/>
      <top style="thin">
        <color rgb="FF000000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2"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1" xfId="0" applyFont="1" applyFill="1" applyBorder="1"/>
    <xf numFmtId="0" fontId="3" fillId="0" borderId="1" xfId="0" applyFont="1" applyFill="1" applyBorder="1"/>
    <xf numFmtId="0" fontId="4" fillId="0" borderId="1" xfId="0" applyFont="1" applyFill="1" applyBorder="1"/>
    <xf numFmtId="0" fontId="4" fillId="0" borderId="2" xfId="0" applyFont="1" applyFill="1" applyBorder="1"/>
    <xf numFmtId="0" fontId="1" fillId="0" borderId="2" xfId="0" applyFont="1" applyFill="1" applyBorder="1" applyAlignment="1">
      <alignment horizontal="center"/>
    </xf>
    <xf numFmtId="9" fontId="1" fillId="0" borderId="2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1" fillId="0" borderId="3" xfId="0" applyFont="1" applyFill="1" applyBorder="1"/>
    <xf numFmtId="0" fontId="1" fillId="0" borderId="4" xfId="0" applyFont="1" applyFill="1" applyBorder="1"/>
    <xf numFmtId="0" fontId="3" fillId="0" borderId="4" xfId="0" applyFont="1" applyFill="1" applyBorder="1"/>
    <xf numFmtId="0" fontId="1" fillId="0" borderId="5" xfId="0" applyFont="1" applyFill="1" applyBorder="1"/>
    <xf numFmtId="0" fontId="1" fillId="0" borderId="7" xfId="0" applyFont="1" applyFill="1" applyBorder="1"/>
    <xf numFmtId="0" fontId="1" fillId="0" borderId="8" xfId="0" applyFont="1" applyFill="1" applyBorder="1"/>
    <xf numFmtId="0" fontId="1" fillId="0" borderId="9" xfId="0" applyFont="1" applyFill="1" applyBorder="1"/>
    <xf numFmtId="0" fontId="1" fillId="0" borderId="10" xfId="0" applyFont="1" applyFill="1" applyBorder="1"/>
    <xf numFmtId="164" fontId="1" fillId="0" borderId="10" xfId="0" applyNumberFormat="1" applyFont="1" applyFill="1" applyBorder="1"/>
    <xf numFmtId="0" fontId="1" fillId="0" borderId="12" xfId="0" applyFont="1" applyFill="1" applyBorder="1"/>
    <xf numFmtId="0" fontId="1" fillId="0" borderId="13" xfId="0" applyFont="1" applyFill="1" applyBorder="1"/>
    <xf numFmtId="0" fontId="1" fillId="0" borderId="14" xfId="0" applyFont="1" applyFill="1" applyBorder="1"/>
    <xf numFmtId="0" fontId="1" fillId="0" borderId="17" xfId="0" applyFont="1" applyFill="1" applyBorder="1"/>
    <xf numFmtId="0" fontId="1" fillId="0" borderId="18" xfId="0" applyFont="1" applyFill="1" applyBorder="1"/>
    <xf numFmtId="0" fontId="1" fillId="0" borderId="19" xfId="0" applyFont="1" applyFill="1" applyBorder="1"/>
    <xf numFmtId="0" fontId="1" fillId="0" borderId="20" xfId="0" applyFont="1" applyFill="1" applyBorder="1"/>
    <xf numFmtId="0" fontId="1" fillId="0" borderId="21" xfId="0" applyFont="1" applyFill="1" applyBorder="1"/>
    <xf numFmtId="0" fontId="1" fillId="0" borderId="22" xfId="0" applyFont="1" applyFill="1" applyBorder="1"/>
    <xf numFmtId="0" fontId="1" fillId="0" borderId="23" xfId="0" applyFont="1" applyFill="1" applyBorder="1"/>
    <xf numFmtId="0" fontId="1" fillId="0" borderId="25" xfId="0" applyFont="1" applyFill="1" applyBorder="1"/>
    <xf numFmtId="0" fontId="1" fillId="0" borderId="27" xfId="0" applyFont="1" applyFill="1" applyBorder="1"/>
    <xf numFmtId="0" fontId="1" fillId="0" borderId="28" xfId="0" applyFont="1" applyFill="1" applyBorder="1"/>
    <xf numFmtId="164" fontId="1" fillId="0" borderId="29" xfId="0" applyNumberFormat="1" applyFont="1" applyFill="1" applyBorder="1"/>
    <xf numFmtId="0" fontId="1" fillId="0" borderId="30" xfId="0" applyFont="1" applyFill="1" applyBorder="1"/>
    <xf numFmtId="0" fontId="1" fillId="0" borderId="31" xfId="0" applyFont="1" applyFill="1" applyBorder="1"/>
    <xf numFmtId="0" fontId="6" fillId="0" borderId="16" xfId="0" applyFont="1" applyFill="1" applyBorder="1"/>
    <xf numFmtId="0" fontId="7" fillId="0" borderId="16" xfId="0" applyFont="1" applyFill="1" applyBorder="1"/>
    <xf numFmtId="0" fontId="6" fillId="0" borderId="11" xfId="0" applyFont="1" applyFill="1" applyBorder="1"/>
    <xf numFmtId="0" fontId="6" fillId="0" borderId="8" xfId="0" applyFont="1" applyFill="1" applyBorder="1"/>
    <xf numFmtId="0" fontId="6" fillId="0" borderId="17" xfId="0" applyFont="1" applyFill="1" applyBorder="1"/>
    <xf numFmtId="0" fontId="6" fillId="0" borderId="12" xfId="0" applyFont="1" applyFill="1" applyBorder="1"/>
    <xf numFmtId="0" fontId="6" fillId="0" borderId="9" xfId="0" applyFont="1" applyFill="1" applyBorder="1"/>
    <xf numFmtId="0" fontId="5" fillId="0" borderId="8" xfId="0" applyFont="1" applyFill="1" applyBorder="1"/>
    <xf numFmtId="0" fontId="5" fillId="0" borderId="22" xfId="0" applyFont="1" applyFill="1" applyBorder="1"/>
    <xf numFmtId="0" fontId="5" fillId="0" borderId="17" xfId="0" applyFont="1" applyFill="1" applyBorder="1"/>
    <xf numFmtId="0" fontId="5" fillId="0" borderId="9" xfId="0" applyFont="1" applyFill="1" applyBorder="1"/>
    <xf numFmtId="0" fontId="5" fillId="0" borderId="28" xfId="0" applyFont="1" applyFill="1" applyBorder="1"/>
    <xf numFmtId="0" fontId="1" fillId="0" borderId="32" xfId="0" applyFont="1" applyFill="1" applyBorder="1"/>
    <xf numFmtId="0" fontId="1" fillId="0" borderId="33" xfId="0" applyFont="1" applyFill="1" applyBorder="1"/>
    <xf numFmtId="0" fontId="1" fillId="0" borderId="29" xfId="0" applyFont="1" applyFill="1" applyBorder="1"/>
    <xf numFmtId="0" fontId="1" fillId="0" borderId="34" xfId="0" applyFont="1" applyFill="1" applyBorder="1"/>
    <xf numFmtId="0" fontId="1" fillId="0" borderId="35" xfId="0" applyFont="1" applyFill="1" applyBorder="1"/>
    <xf numFmtId="0" fontId="1" fillId="0" borderId="36" xfId="0" applyFont="1" applyFill="1" applyBorder="1"/>
    <xf numFmtId="0" fontId="1" fillId="0" borderId="37" xfId="0" applyFont="1" applyFill="1" applyBorder="1"/>
    <xf numFmtId="0" fontId="1" fillId="0" borderId="38" xfId="0" applyFont="1" applyFill="1" applyBorder="1"/>
    <xf numFmtId="0" fontId="5" fillId="0" borderId="34" xfId="0" applyFont="1" applyFill="1" applyBorder="1"/>
    <xf numFmtId="0" fontId="5" fillId="0" borderId="36" xfId="0" applyFont="1" applyFill="1" applyBorder="1"/>
    <xf numFmtId="0" fontId="5" fillId="0" borderId="10" xfId="0" applyFont="1" applyFill="1" applyBorder="1"/>
    <xf numFmtId="0" fontId="4" fillId="0" borderId="39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5" fillId="0" borderId="35" xfId="0" applyFont="1" applyFill="1" applyBorder="1"/>
    <xf numFmtId="0" fontId="5" fillId="0" borderId="33" xfId="0" applyFont="1" applyFill="1" applyBorder="1"/>
    <xf numFmtId="0" fontId="5" fillId="0" borderId="12" xfId="0" applyFont="1" applyFill="1" applyBorder="1"/>
    <xf numFmtId="0" fontId="5" fillId="0" borderId="39" xfId="0" applyFont="1" applyFill="1" applyBorder="1" applyAlignment="1">
      <alignment horizontal="center"/>
    </xf>
    <xf numFmtId="164" fontId="1" fillId="0" borderId="22" xfId="0" applyNumberFormat="1" applyFont="1" applyFill="1" applyBorder="1"/>
    <xf numFmtId="0" fontId="5" fillId="0" borderId="43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5" fillId="0" borderId="45" xfId="0" applyFont="1" applyFill="1" applyBorder="1"/>
    <xf numFmtId="0" fontId="5" fillId="0" borderId="47" xfId="0" applyFont="1" applyFill="1" applyBorder="1"/>
    <xf numFmtId="0" fontId="5" fillId="0" borderId="48" xfId="0" applyFont="1" applyFill="1" applyBorder="1"/>
    <xf numFmtId="0" fontId="5" fillId="0" borderId="49" xfId="0" applyFont="1" applyFill="1" applyBorder="1"/>
    <xf numFmtId="0" fontId="1" fillId="0" borderId="49" xfId="0" applyFont="1" applyFill="1" applyBorder="1"/>
    <xf numFmtId="0" fontId="5" fillId="0" borderId="50" xfId="0" applyFont="1" applyFill="1" applyBorder="1"/>
    <xf numFmtId="164" fontId="1" fillId="0" borderId="51" xfId="0" applyNumberFormat="1" applyFont="1" applyFill="1" applyBorder="1"/>
    <xf numFmtId="164" fontId="5" fillId="0" borderId="46" xfId="0" applyNumberFormat="1" applyFont="1" applyFill="1" applyBorder="1"/>
    <xf numFmtId="164" fontId="5" fillId="0" borderId="47" xfId="0" applyNumberFormat="1" applyFont="1" applyFill="1" applyBorder="1"/>
    <xf numFmtId="164" fontId="5" fillId="0" borderId="48" xfId="0" applyNumberFormat="1" applyFont="1" applyFill="1" applyBorder="1"/>
    <xf numFmtId="164" fontId="5" fillId="0" borderId="49" xfId="0" applyNumberFormat="1" applyFont="1" applyFill="1" applyBorder="1"/>
    <xf numFmtId="164" fontId="1" fillId="0" borderId="50" xfId="0" applyNumberFormat="1" applyFont="1" applyFill="1" applyBorder="1"/>
    <xf numFmtId="164" fontId="5" fillId="0" borderId="0" xfId="0" applyNumberFormat="1" applyFont="1" applyFill="1" applyBorder="1"/>
    <xf numFmtId="164" fontId="5" fillId="0" borderId="52" xfId="0" applyNumberFormat="1" applyFont="1" applyFill="1" applyBorder="1"/>
    <xf numFmtId="0" fontId="1" fillId="0" borderId="53" xfId="0" applyFont="1" applyFill="1" applyBorder="1"/>
    <xf numFmtId="0" fontId="1" fillId="0" borderId="54" xfId="0" applyFont="1" applyFill="1" applyBorder="1"/>
    <xf numFmtId="0" fontId="1" fillId="0" borderId="55" xfId="0" applyFont="1" applyFill="1" applyBorder="1"/>
    <xf numFmtId="0" fontId="1" fillId="0" borderId="56" xfId="0" applyFont="1" applyFill="1" applyBorder="1"/>
    <xf numFmtId="164" fontId="1" fillId="0" borderId="23" xfId="0" applyNumberFormat="1" applyFont="1" applyFill="1" applyBorder="1"/>
    <xf numFmtId="164" fontId="1" fillId="0" borderId="52" xfId="0" applyNumberFormat="1" applyFont="1" applyFill="1" applyBorder="1"/>
    <xf numFmtId="164" fontId="5" fillId="0" borderId="58" xfId="0" applyNumberFormat="1" applyFont="1" applyFill="1" applyBorder="1"/>
    <xf numFmtId="164" fontId="1" fillId="0" borderId="58" xfId="0" applyNumberFormat="1" applyFont="1" applyFill="1" applyBorder="1"/>
    <xf numFmtId="0" fontId="4" fillId="0" borderId="60" xfId="0" applyFont="1" applyFill="1" applyBorder="1" applyAlignment="1">
      <alignment horizontal="center"/>
    </xf>
    <xf numFmtId="0" fontId="5" fillId="0" borderId="61" xfId="0" applyFont="1" applyFill="1" applyBorder="1"/>
    <xf numFmtId="0" fontId="5" fillId="0" borderId="62" xfId="0" applyFont="1" applyFill="1" applyBorder="1"/>
    <xf numFmtId="0" fontId="5" fillId="0" borderId="63" xfId="0" applyFont="1" applyFill="1" applyBorder="1" applyAlignment="1">
      <alignment horizontal="center"/>
    </xf>
    <xf numFmtId="0" fontId="5" fillId="0" borderId="64" xfId="0" applyFont="1" applyFill="1" applyBorder="1"/>
    <xf numFmtId="164" fontId="5" fillId="0" borderId="64" xfId="0" applyNumberFormat="1" applyFont="1" applyFill="1" applyBorder="1"/>
    <xf numFmtId="164" fontId="5" fillId="0" borderId="65" xfId="0" applyNumberFormat="1" applyFont="1" applyFill="1" applyBorder="1"/>
    <xf numFmtId="164" fontId="1" fillId="0" borderId="67" xfId="0" applyNumberFormat="1" applyFont="1" applyFill="1" applyBorder="1"/>
    <xf numFmtId="164" fontId="4" fillId="0" borderId="68" xfId="0" applyNumberFormat="1" applyFont="1" applyFill="1" applyBorder="1"/>
    <xf numFmtId="164" fontId="1" fillId="0" borderId="69" xfId="0" applyNumberFormat="1" applyFont="1" applyFill="1" applyBorder="1"/>
    <xf numFmtId="0" fontId="1" fillId="0" borderId="15" xfId="0" applyFont="1" applyFill="1" applyBorder="1"/>
    <xf numFmtId="0" fontId="1" fillId="0" borderId="70" xfId="0" applyFont="1" applyFill="1" applyBorder="1"/>
    <xf numFmtId="0" fontId="1" fillId="0" borderId="71" xfId="0" applyFont="1" applyFill="1" applyBorder="1"/>
    <xf numFmtId="0" fontId="5" fillId="0" borderId="11" xfId="0" applyFont="1" applyFill="1" applyBorder="1"/>
    <xf numFmtId="0" fontId="5" fillId="0" borderId="72" xfId="0" applyFont="1" applyFill="1" applyBorder="1"/>
    <xf numFmtId="164" fontId="5" fillId="0" borderId="73" xfId="0" applyNumberFormat="1" applyFont="1" applyFill="1" applyBorder="1"/>
    <xf numFmtId="164" fontId="4" fillId="0" borderId="74" xfId="0" applyNumberFormat="1" applyFont="1" applyFill="1" applyBorder="1"/>
    <xf numFmtId="164" fontId="4" fillId="0" borderId="75" xfId="0" applyNumberFormat="1" applyFont="1" applyFill="1" applyBorder="1"/>
    <xf numFmtId="0" fontId="4" fillId="0" borderId="76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164" fontId="1" fillId="0" borderId="26" xfId="0" applyNumberFormat="1" applyFont="1" applyFill="1" applyBorder="1"/>
    <xf numFmtId="164" fontId="1" fillId="0" borderId="24" xfId="0" applyNumberFormat="1" applyFont="1" applyFill="1" applyBorder="1"/>
    <xf numFmtId="0" fontId="5" fillId="0" borderId="73" xfId="0" applyFont="1" applyFill="1" applyBorder="1"/>
    <xf numFmtId="0" fontId="5" fillId="0" borderId="0" xfId="0" applyFont="1" applyFill="1" applyBorder="1"/>
    <xf numFmtId="0" fontId="5" fillId="0" borderId="52" xfId="0" applyFont="1" applyFill="1" applyBorder="1"/>
    <xf numFmtId="0" fontId="1" fillId="0" borderId="0" xfId="0" applyFont="1" applyFill="1" applyBorder="1"/>
    <xf numFmtId="164" fontId="6" fillId="0" borderId="66" xfId="0" applyNumberFormat="1" applyFont="1" applyFill="1" applyBorder="1"/>
    <xf numFmtId="164" fontId="6" fillId="0" borderId="77" xfId="0" applyNumberFormat="1" applyFont="1" applyFill="1" applyBorder="1"/>
    <xf numFmtId="164" fontId="6" fillId="0" borderId="78" xfId="0" applyNumberFormat="1" applyFont="1" applyFill="1" applyBorder="1"/>
    <xf numFmtId="164" fontId="1" fillId="0" borderId="77" xfId="0" applyNumberFormat="1" applyFont="1" applyFill="1" applyBorder="1"/>
    <xf numFmtId="0" fontId="1" fillId="0" borderId="79" xfId="0" applyFont="1" applyFill="1" applyBorder="1"/>
    <xf numFmtId="164" fontId="5" fillId="0" borderId="80" xfId="0" applyNumberFormat="1" applyFont="1" applyFill="1" applyBorder="1"/>
    <xf numFmtId="0" fontId="1" fillId="0" borderId="81" xfId="0" applyFont="1" applyFill="1" applyBorder="1"/>
    <xf numFmtId="0" fontId="1" fillId="0" borderId="52" xfId="0" applyFont="1" applyFill="1" applyBorder="1"/>
    <xf numFmtId="164" fontId="5" fillId="0" borderId="77" xfId="0" applyNumberFormat="1" applyFont="1" applyFill="1" applyBorder="1"/>
    <xf numFmtId="164" fontId="5" fillId="0" borderId="78" xfId="0" applyNumberFormat="1" applyFont="1" applyFill="1" applyBorder="1"/>
    <xf numFmtId="164" fontId="1" fillId="0" borderId="78" xfId="0" applyNumberFormat="1" applyFont="1" applyFill="1" applyBorder="1"/>
    <xf numFmtId="0" fontId="1" fillId="0" borderId="58" xfId="0" applyFont="1" applyFill="1" applyBorder="1"/>
    <xf numFmtId="0" fontId="5" fillId="0" borderId="58" xfId="0" applyFont="1" applyFill="1" applyBorder="1"/>
    <xf numFmtId="0" fontId="1" fillId="0" borderId="82" xfId="0" applyFont="1" applyFill="1" applyBorder="1"/>
    <xf numFmtId="164" fontId="1" fillId="0" borderId="83" xfId="0" applyNumberFormat="1" applyFont="1" applyFill="1" applyBorder="1"/>
    <xf numFmtId="164" fontId="8" fillId="0" borderId="84" xfId="0" applyNumberFormat="1" applyFont="1" applyFill="1" applyBorder="1"/>
    <xf numFmtId="0" fontId="1" fillId="0" borderId="86" xfId="0" applyFont="1" applyFill="1" applyBorder="1"/>
    <xf numFmtId="0" fontId="1" fillId="0" borderId="87" xfId="0" applyFont="1" applyFill="1" applyBorder="1"/>
    <xf numFmtId="0" fontId="1" fillId="0" borderId="88" xfId="0" applyFont="1" applyFill="1" applyBorder="1"/>
    <xf numFmtId="0" fontId="1" fillId="0" borderId="89" xfId="0" applyFont="1" applyFill="1" applyBorder="1"/>
    <xf numFmtId="0" fontId="1" fillId="0" borderId="90" xfId="0" applyFont="1" applyFill="1" applyBorder="1"/>
    <xf numFmtId="0" fontId="1" fillId="0" borderId="57" xfId="0" applyFont="1" applyFill="1" applyBorder="1"/>
    <xf numFmtId="0" fontId="1" fillId="0" borderId="59" xfId="0" applyFont="1" applyFill="1" applyBorder="1"/>
    <xf numFmtId="0" fontId="5" fillId="0" borderId="5" xfId="0" applyFont="1" applyFill="1" applyBorder="1"/>
    <xf numFmtId="0" fontId="5" fillId="0" borderId="7" xfId="0" applyFont="1" applyFill="1" applyBorder="1"/>
    <xf numFmtId="0" fontId="5" fillId="0" borderId="85" xfId="0" applyFont="1" applyFill="1" applyBorder="1"/>
    <xf numFmtId="0" fontId="1" fillId="0" borderId="1" xfId="0" applyFont="1" applyBorder="1"/>
    <xf numFmtId="0" fontId="4" fillId="0" borderId="1" xfId="0" applyFont="1" applyBorder="1"/>
    <xf numFmtId="0" fontId="3" fillId="0" borderId="1" xfId="0" applyFont="1" applyBorder="1"/>
    <xf numFmtId="0" fontId="4" fillId="2" borderId="4" xfId="0" applyFont="1" applyFill="1" applyBorder="1"/>
    <xf numFmtId="165" fontId="1" fillId="0" borderId="0" xfId="0" applyNumberFormat="1" applyFont="1"/>
    <xf numFmtId="164" fontId="1" fillId="0" borderId="0" xfId="0" applyNumberFormat="1" applyFont="1"/>
    <xf numFmtId="0" fontId="5" fillId="0" borderId="91" xfId="0" applyFont="1" applyBorder="1"/>
    <xf numFmtId="164" fontId="5" fillId="0" borderId="91" xfId="0" applyNumberFormat="1" applyFont="1" applyBorder="1"/>
    <xf numFmtId="165" fontId="5" fillId="0" borderId="91" xfId="0" applyNumberFormat="1" applyFont="1" applyBorder="1"/>
    <xf numFmtId="0" fontId="9" fillId="0" borderId="0" xfId="0" applyFont="1"/>
    <xf numFmtId="0" fontId="4" fillId="0" borderId="91" xfId="0" applyFont="1" applyBorder="1"/>
    <xf numFmtId="164" fontId="4" fillId="0" borderId="91" xfId="0" applyNumberFormat="1" applyFont="1" applyBorder="1"/>
    <xf numFmtId="0" fontId="5" fillId="0" borderId="0" xfId="0" applyFont="1"/>
    <xf numFmtId="164" fontId="5" fillId="0" borderId="0" xfId="0" applyNumberFormat="1" applyFont="1"/>
    <xf numFmtId="165" fontId="5" fillId="0" borderId="0" xfId="0" applyNumberFormat="1" applyFont="1"/>
    <xf numFmtId="164" fontId="4" fillId="0" borderId="0" xfId="0" applyNumberFormat="1" applyFont="1"/>
    <xf numFmtId="165" fontId="4" fillId="0" borderId="0" xfId="0" applyNumberFormat="1" applyFont="1"/>
    <xf numFmtId="0" fontId="10" fillId="2" borderId="0" xfId="0" applyFont="1" applyFill="1"/>
    <xf numFmtId="0" fontId="10" fillId="0" borderId="0" xfId="0" applyFont="1"/>
    <xf numFmtId="166" fontId="1" fillId="0" borderId="0" xfId="0" applyNumberFormat="1" applyFont="1"/>
    <xf numFmtId="0" fontId="4" fillId="2" borderId="91" xfId="0" applyFont="1" applyFill="1" applyBorder="1"/>
    <xf numFmtId="49" fontId="5" fillId="0" borderId="91" xfId="0" applyNumberFormat="1" applyFont="1" applyBorder="1"/>
    <xf numFmtId="166" fontId="5" fillId="0" borderId="91" xfId="0" applyNumberFormat="1" applyFont="1" applyBorder="1"/>
    <xf numFmtId="166" fontId="5" fillId="0" borderId="0" xfId="0" applyNumberFormat="1" applyFont="1"/>
    <xf numFmtId="0" fontId="5" fillId="0" borderId="0" xfId="0" applyFont="1" applyAlignment="1">
      <alignment wrapText="1"/>
    </xf>
    <xf numFmtId="166" fontId="5" fillId="0" borderId="0" xfId="0" applyNumberFormat="1" applyFont="1" applyAlignment="1">
      <alignment wrapText="1"/>
    </xf>
    <xf numFmtId="164" fontId="5" fillId="0" borderId="0" xfId="0" applyNumberFormat="1" applyFont="1" applyAlignment="1">
      <alignment wrapText="1"/>
    </xf>
    <xf numFmtId="0" fontId="5" fillId="0" borderId="0" xfId="0" applyFont="1" applyAlignment="1">
      <alignment horizontal="center" wrapText="1"/>
    </xf>
    <xf numFmtId="49" fontId="5" fillId="0" borderId="0" xfId="0" applyNumberFormat="1" applyFont="1" applyAlignment="1">
      <alignment horizontal="left" wrapText="1"/>
    </xf>
    <xf numFmtId="166" fontId="0" fillId="0" borderId="0" xfId="0" applyNumberFormat="1"/>
    <xf numFmtId="166" fontId="4" fillId="0" borderId="0" xfId="0" applyNumberFormat="1" applyFont="1"/>
    <xf numFmtId="0" fontId="11" fillId="0" borderId="91" xfId="0" applyFont="1" applyBorder="1"/>
    <xf numFmtId="166" fontId="11" fillId="0" borderId="91" xfId="0" applyNumberFormat="1" applyFont="1" applyBorder="1"/>
    <xf numFmtId="164" fontId="11" fillId="0" borderId="91" xfId="0" applyNumberFormat="1" applyFont="1" applyBorder="1"/>
    <xf numFmtId="0" fontId="5" fillId="0" borderId="2" xfId="0" applyFont="1" applyFill="1" applyBorder="1"/>
    <xf numFmtId="164" fontId="5" fillId="0" borderId="2" xfId="0" applyNumberFormat="1" applyFont="1" applyFill="1" applyBorder="1"/>
    <xf numFmtId="164" fontId="0" fillId="0" borderId="0" xfId="0" applyNumberFormat="1"/>
    <xf numFmtId="164" fontId="4" fillId="0" borderId="1" xfId="0" applyNumberFormat="1" applyFont="1" applyFill="1" applyBorder="1"/>
    <xf numFmtId="164" fontId="2" fillId="0" borderId="1" xfId="0" applyNumberFormat="1" applyFont="1" applyFill="1" applyBorder="1"/>
    <xf numFmtId="0" fontId="4" fillId="0" borderId="5" xfId="0" applyFont="1" applyFill="1" applyBorder="1"/>
    <xf numFmtId="164" fontId="4" fillId="0" borderId="5" xfId="0" applyNumberFormat="1" applyFont="1" applyFill="1" applyBorder="1"/>
    <xf numFmtId="0" fontId="4" fillId="0" borderId="6" xfId="0" applyFont="1" applyFill="1" applyBorder="1"/>
    <xf numFmtId="164" fontId="4" fillId="0" borderId="6" xfId="0" applyNumberFormat="1" applyFont="1" applyFill="1" applyBorder="1"/>
    <xf numFmtId="0" fontId="5" fillId="0" borderId="92" xfId="0" applyFont="1" applyFill="1" applyBorder="1" applyAlignment="1">
      <alignment horizontal="center"/>
    </xf>
    <xf numFmtId="0" fontId="1" fillId="0" borderId="74" xfId="0" applyFont="1" applyFill="1" applyBorder="1"/>
    <xf numFmtId="0" fontId="1" fillId="0" borderId="93" xfId="0" applyFont="1" applyFill="1" applyBorder="1"/>
    <xf numFmtId="164" fontId="1" fillId="0" borderId="94" xfId="0" applyNumberFormat="1" applyFont="1" applyFill="1" applyBorder="1"/>
    <xf numFmtId="164" fontId="8" fillId="0" borderId="95" xfId="0" applyNumberFormat="1" applyFont="1" applyFill="1" applyBorder="1"/>
  </cellXfs>
  <cellStyles count="1"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5"/>
  <sheetViews>
    <sheetView workbookViewId="0"/>
  </sheetViews>
  <sheetFormatPr defaultRowHeight="15" x14ac:dyDescent="0.25"/>
  <cols>
    <col min="1" max="1" width="35.7109375" customWidth="1"/>
    <col min="2" max="3" width="15.7109375" customWidth="1"/>
    <col min="4" max="6" width="8.7109375" customWidth="1"/>
    <col min="7" max="7" width="15.7109375" customWidth="1"/>
    <col min="9" max="26" width="0" hidden="1" customWidth="1"/>
  </cols>
  <sheetData>
    <row r="1" spans="1:26" x14ac:dyDescent="0.25">
      <c r="A1" s="3"/>
      <c r="B1" s="3"/>
      <c r="C1" s="3"/>
      <c r="D1" s="3"/>
      <c r="E1" s="3"/>
      <c r="F1" s="3"/>
      <c r="G1" s="3"/>
    </row>
    <row r="2" spans="1:26" x14ac:dyDescent="0.25">
      <c r="A2" s="4" t="s">
        <v>0</v>
      </c>
      <c r="B2" s="3"/>
      <c r="C2" s="3"/>
      <c r="D2" s="3"/>
      <c r="E2" s="3"/>
      <c r="F2" s="6" t="s">
        <v>2</v>
      </c>
      <c r="G2" s="6"/>
    </row>
    <row r="3" spans="1:26" x14ac:dyDescent="0.25">
      <c r="A3" s="3"/>
      <c r="B3" s="3"/>
      <c r="C3" s="3"/>
      <c r="D3" s="3"/>
      <c r="E3" s="3"/>
      <c r="F3" s="7" t="s">
        <v>3</v>
      </c>
      <c r="G3" s="7" t="s">
        <v>4</v>
      </c>
    </row>
    <row r="4" spans="1:26" x14ac:dyDescent="0.25">
      <c r="A4" s="5" t="s">
        <v>1</v>
      </c>
      <c r="B4" s="3"/>
      <c r="C4" s="3"/>
      <c r="D4" s="3"/>
      <c r="E4" s="3"/>
      <c r="F4" s="8">
        <v>0.2</v>
      </c>
      <c r="G4" s="8">
        <v>0.2</v>
      </c>
    </row>
    <row r="5" spans="1:26" x14ac:dyDescent="0.25">
      <c r="A5" s="3"/>
      <c r="B5" s="3"/>
      <c r="C5" s="3"/>
      <c r="D5" s="3"/>
      <c r="E5" s="3"/>
      <c r="F5" s="3"/>
      <c r="G5" s="3"/>
    </row>
    <row r="6" spans="1:26" x14ac:dyDescent="0.25">
      <c r="A6" s="9" t="s">
        <v>5</v>
      </c>
      <c r="B6" s="9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9" t="s">
        <v>11</v>
      </c>
    </row>
    <row r="7" spans="1:26" x14ac:dyDescent="0.25">
      <c r="A7" s="178" t="s">
        <v>12</v>
      </c>
      <c r="B7" s="179">
        <f>'SO 927'!I49-Rekapitulácia!D7</f>
        <v>0</v>
      </c>
      <c r="C7" s="179">
        <f>'Kryci_list 927'!J26</f>
        <v>0</v>
      </c>
      <c r="D7" s="179">
        <v>0</v>
      </c>
      <c r="E7" s="179">
        <f>'Kryci_list 927'!J17</f>
        <v>0</v>
      </c>
      <c r="F7" s="179">
        <v>0</v>
      </c>
      <c r="G7" s="179">
        <f>B7+C7+D7+E7+F7</f>
        <v>0</v>
      </c>
      <c r="K7">
        <f>'SO 927'!K49</f>
        <v>0</v>
      </c>
      <c r="Q7">
        <v>30.126000000000001</v>
      </c>
    </row>
    <row r="8" spans="1:26" x14ac:dyDescent="0.25">
      <c r="A8" s="178" t="s">
        <v>13</v>
      </c>
      <c r="B8" s="179">
        <f>'SO 929'!I28-Rekapitulácia!D8</f>
        <v>0</v>
      </c>
      <c r="C8" s="179">
        <f>'Kryci_list 929'!J26</f>
        <v>0</v>
      </c>
      <c r="D8" s="179">
        <v>0</v>
      </c>
      <c r="E8" s="179">
        <f>'Kryci_list 929'!J17</f>
        <v>0</v>
      </c>
      <c r="F8" s="179">
        <v>0</v>
      </c>
      <c r="G8" s="179">
        <f>B8+C8+D8+E8+F8</f>
        <v>0</v>
      </c>
      <c r="K8">
        <f>'SO 929'!K28</f>
        <v>0</v>
      </c>
      <c r="Q8">
        <v>30.126000000000001</v>
      </c>
    </row>
    <row r="9" spans="1:26" x14ac:dyDescent="0.25">
      <c r="A9" s="70" t="s">
        <v>14</v>
      </c>
      <c r="B9" s="77">
        <f>'SO 930'!I27-Rekapitulácia!D9</f>
        <v>0</v>
      </c>
      <c r="C9" s="77">
        <f>'Kryci_list 930'!J26</f>
        <v>0</v>
      </c>
      <c r="D9" s="77">
        <v>0</v>
      </c>
      <c r="E9" s="77">
        <f>'Kryci_list 930'!J17</f>
        <v>0</v>
      </c>
      <c r="F9" s="77">
        <v>0</v>
      </c>
      <c r="G9" s="77">
        <f>B9+C9+D9+E9+F9</f>
        <v>0</v>
      </c>
      <c r="K9">
        <f>'SO 930'!K27</f>
        <v>0</v>
      </c>
      <c r="Q9">
        <v>30.126000000000001</v>
      </c>
    </row>
    <row r="10" spans="1:26" x14ac:dyDescent="0.25">
      <c r="A10" s="185" t="s">
        <v>164</v>
      </c>
      <c r="B10" s="186">
        <f>SUM(B7:B9)</f>
        <v>0</v>
      </c>
      <c r="C10" s="186">
        <f>SUM(C7:C9)</f>
        <v>0</v>
      </c>
      <c r="D10" s="186">
        <f>SUM(D7:D9)</f>
        <v>0</v>
      </c>
      <c r="E10" s="186">
        <f>SUM(E7:E9)</f>
        <v>0</v>
      </c>
      <c r="F10" s="186">
        <f>SUM(F7:F9)</f>
        <v>0</v>
      </c>
      <c r="G10" s="186">
        <f>SUM(G7:G9)-SUM(Z7:Z9)</f>
        <v>0</v>
      </c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</row>
    <row r="11" spans="1:26" x14ac:dyDescent="0.25">
      <c r="A11" s="183" t="s">
        <v>165</v>
      </c>
      <c r="B11" s="184">
        <f>G10-SUM(Rekapitulácia!K7:'Rekapitulácia'!K9)</f>
        <v>0</v>
      </c>
      <c r="C11" s="184"/>
      <c r="D11" s="184"/>
      <c r="E11" s="184"/>
      <c r="F11" s="184"/>
      <c r="G11" s="184">
        <f>ROUND(((ROUND(B11,1)*20)/100),1)</f>
        <v>0</v>
      </c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</row>
    <row r="12" spans="1:26" x14ac:dyDescent="0.25">
      <c r="A12" s="5" t="s">
        <v>165</v>
      </c>
      <c r="B12" s="181">
        <f>(G10-B11)</f>
        <v>0</v>
      </c>
      <c r="C12" s="181"/>
      <c r="D12" s="181"/>
      <c r="E12" s="181"/>
      <c r="F12" s="181"/>
      <c r="G12" s="181">
        <f>ROUND(((ROUND(B12,1)*20)/100),1)</f>
        <v>0</v>
      </c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</row>
    <row r="13" spans="1:26" x14ac:dyDescent="0.25">
      <c r="A13" s="5" t="s">
        <v>166</v>
      </c>
      <c r="B13" s="181"/>
      <c r="C13" s="181"/>
      <c r="D13" s="181"/>
      <c r="E13" s="181"/>
      <c r="F13" s="181"/>
      <c r="G13" s="181">
        <f>SUM(G10:G12)</f>
        <v>0</v>
      </c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</row>
    <row r="14" spans="1:26" x14ac:dyDescent="0.25">
      <c r="A14" s="10"/>
      <c r="B14" s="182"/>
      <c r="C14" s="182"/>
      <c r="D14" s="182"/>
      <c r="E14" s="182"/>
      <c r="F14" s="182"/>
      <c r="G14" s="182"/>
    </row>
    <row r="15" spans="1:26" x14ac:dyDescent="0.25">
      <c r="A15" s="10"/>
      <c r="B15" s="182"/>
      <c r="C15" s="182"/>
      <c r="D15" s="182"/>
      <c r="E15" s="182"/>
      <c r="F15" s="182"/>
      <c r="G15" s="182"/>
    </row>
    <row r="16" spans="1:26" x14ac:dyDescent="0.25">
      <c r="A16" s="10"/>
      <c r="B16" s="182"/>
      <c r="C16" s="182"/>
      <c r="D16" s="182"/>
      <c r="E16" s="182"/>
      <c r="F16" s="182"/>
      <c r="G16" s="182"/>
    </row>
    <row r="17" spans="1:7" x14ac:dyDescent="0.25">
      <c r="A17" s="10"/>
      <c r="B17" s="182"/>
      <c r="C17" s="182"/>
      <c r="D17" s="182"/>
      <c r="E17" s="182"/>
      <c r="F17" s="182"/>
      <c r="G17" s="182"/>
    </row>
    <row r="18" spans="1:7" x14ac:dyDescent="0.25">
      <c r="A18" s="10"/>
      <c r="B18" s="182"/>
      <c r="C18" s="182"/>
      <c r="D18" s="182"/>
      <c r="E18" s="182"/>
      <c r="F18" s="182"/>
      <c r="G18" s="182"/>
    </row>
    <row r="19" spans="1:7" x14ac:dyDescent="0.25">
      <c r="A19" s="10"/>
      <c r="B19" s="182"/>
      <c r="C19" s="182"/>
      <c r="D19" s="182"/>
      <c r="E19" s="182"/>
      <c r="F19" s="182"/>
      <c r="G19" s="182"/>
    </row>
    <row r="20" spans="1:7" x14ac:dyDescent="0.25">
      <c r="A20" s="10"/>
      <c r="B20" s="182"/>
      <c r="C20" s="182"/>
      <c r="D20" s="182"/>
      <c r="E20" s="182"/>
      <c r="F20" s="182"/>
      <c r="G20" s="182"/>
    </row>
    <row r="21" spans="1:7" x14ac:dyDescent="0.25">
      <c r="A21" s="10"/>
      <c r="B21" s="182"/>
      <c r="C21" s="182"/>
      <c r="D21" s="182"/>
      <c r="E21" s="182"/>
      <c r="F21" s="182"/>
      <c r="G21" s="182"/>
    </row>
    <row r="22" spans="1:7" x14ac:dyDescent="0.25">
      <c r="A22" s="10"/>
      <c r="B22" s="182"/>
      <c r="C22" s="182"/>
      <c r="D22" s="182"/>
      <c r="E22" s="182"/>
      <c r="F22" s="182"/>
      <c r="G22" s="182"/>
    </row>
    <row r="23" spans="1:7" x14ac:dyDescent="0.25">
      <c r="A23" s="10"/>
      <c r="B23" s="182"/>
      <c r="C23" s="182"/>
      <c r="D23" s="182"/>
      <c r="E23" s="182"/>
      <c r="F23" s="182"/>
      <c r="G23" s="182"/>
    </row>
    <row r="24" spans="1:7" x14ac:dyDescent="0.25">
      <c r="A24" s="10"/>
      <c r="B24" s="182"/>
      <c r="C24" s="182"/>
      <c r="D24" s="182"/>
      <c r="E24" s="182"/>
      <c r="F24" s="182"/>
      <c r="G24" s="182"/>
    </row>
    <row r="25" spans="1:7" x14ac:dyDescent="0.25">
      <c r="A25" s="10"/>
      <c r="B25" s="182"/>
      <c r="C25" s="182"/>
      <c r="D25" s="182"/>
      <c r="E25" s="182"/>
      <c r="F25" s="182"/>
      <c r="G25" s="182"/>
    </row>
    <row r="26" spans="1:7" x14ac:dyDescent="0.25">
      <c r="A26" s="10"/>
      <c r="B26" s="182"/>
      <c r="C26" s="182"/>
      <c r="D26" s="182"/>
      <c r="E26" s="182"/>
      <c r="F26" s="182"/>
      <c r="G26" s="182"/>
    </row>
    <row r="27" spans="1:7" x14ac:dyDescent="0.25">
      <c r="A27" s="10"/>
      <c r="B27" s="182"/>
      <c r="C27" s="182"/>
      <c r="D27" s="182"/>
      <c r="E27" s="182"/>
      <c r="F27" s="182"/>
      <c r="G27" s="182"/>
    </row>
    <row r="28" spans="1:7" x14ac:dyDescent="0.25">
      <c r="A28" s="10"/>
      <c r="B28" s="182"/>
      <c r="C28" s="182"/>
      <c r="D28" s="182"/>
      <c r="E28" s="182"/>
      <c r="F28" s="182"/>
      <c r="G28" s="182"/>
    </row>
    <row r="29" spans="1:7" x14ac:dyDescent="0.25">
      <c r="A29" s="10"/>
      <c r="B29" s="182"/>
      <c r="C29" s="182"/>
      <c r="D29" s="182"/>
      <c r="E29" s="182"/>
      <c r="F29" s="182"/>
      <c r="G29" s="182"/>
    </row>
    <row r="30" spans="1:7" x14ac:dyDescent="0.25">
      <c r="A30" s="10"/>
      <c r="B30" s="182"/>
      <c r="C30" s="182"/>
      <c r="D30" s="182"/>
      <c r="E30" s="182"/>
      <c r="F30" s="182"/>
      <c r="G30" s="182"/>
    </row>
    <row r="31" spans="1:7" x14ac:dyDescent="0.25">
      <c r="A31" s="10"/>
      <c r="B31" s="182"/>
      <c r="C31" s="182"/>
      <c r="D31" s="182"/>
      <c r="E31" s="182"/>
      <c r="F31" s="182"/>
      <c r="G31" s="182"/>
    </row>
    <row r="32" spans="1:7" x14ac:dyDescent="0.25">
      <c r="A32" s="10"/>
      <c r="B32" s="182"/>
      <c r="C32" s="182"/>
      <c r="D32" s="182"/>
      <c r="E32" s="182"/>
      <c r="F32" s="182"/>
      <c r="G32" s="182"/>
    </row>
    <row r="33" spans="1:7" x14ac:dyDescent="0.25">
      <c r="A33" s="10"/>
      <c r="B33" s="182"/>
      <c r="C33" s="182"/>
      <c r="D33" s="182"/>
      <c r="E33" s="182"/>
      <c r="F33" s="182"/>
      <c r="G33" s="182"/>
    </row>
    <row r="34" spans="1:7" x14ac:dyDescent="0.25">
      <c r="A34" s="10"/>
      <c r="B34" s="182"/>
      <c r="C34" s="182"/>
      <c r="D34" s="182"/>
      <c r="E34" s="182"/>
      <c r="F34" s="182"/>
      <c r="G34" s="182"/>
    </row>
    <row r="35" spans="1:7" x14ac:dyDescent="0.25">
      <c r="A35" s="10"/>
      <c r="B35" s="182"/>
      <c r="C35" s="182"/>
      <c r="D35" s="182"/>
      <c r="E35" s="182"/>
      <c r="F35" s="182"/>
      <c r="G35" s="182"/>
    </row>
    <row r="36" spans="1:7" x14ac:dyDescent="0.25">
      <c r="A36" s="1"/>
      <c r="B36" s="149"/>
      <c r="C36" s="149"/>
      <c r="D36" s="149"/>
      <c r="E36" s="149"/>
      <c r="F36" s="149"/>
      <c r="G36" s="149"/>
    </row>
    <row r="37" spans="1:7" x14ac:dyDescent="0.25">
      <c r="A37" s="1"/>
      <c r="B37" s="149"/>
      <c r="C37" s="149"/>
      <c r="D37" s="149"/>
      <c r="E37" s="149"/>
      <c r="F37" s="149"/>
      <c r="G37" s="149"/>
    </row>
    <row r="38" spans="1:7" x14ac:dyDescent="0.25">
      <c r="A38" s="1"/>
      <c r="B38" s="149"/>
      <c r="C38" s="149"/>
      <c r="D38" s="149"/>
      <c r="E38" s="149"/>
      <c r="F38" s="149"/>
      <c r="G38" s="149"/>
    </row>
    <row r="39" spans="1:7" x14ac:dyDescent="0.25">
      <c r="A39" s="1"/>
      <c r="B39" s="149"/>
      <c r="C39" s="149"/>
      <c r="D39" s="149"/>
      <c r="E39" s="149"/>
      <c r="F39" s="149"/>
      <c r="G39" s="149"/>
    </row>
    <row r="40" spans="1:7" x14ac:dyDescent="0.25">
      <c r="A40" s="1"/>
      <c r="B40" s="149"/>
      <c r="C40" s="149"/>
      <c r="D40" s="149"/>
      <c r="E40" s="149"/>
      <c r="F40" s="149"/>
      <c r="G40" s="149"/>
    </row>
    <row r="41" spans="1:7" x14ac:dyDescent="0.25">
      <c r="A41" s="1"/>
      <c r="B41" s="149"/>
      <c r="C41" s="149"/>
      <c r="D41" s="149"/>
      <c r="E41" s="149"/>
      <c r="F41" s="149"/>
      <c r="G41" s="149"/>
    </row>
    <row r="42" spans="1:7" x14ac:dyDescent="0.25">
      <c r="A42" s="1"/>
      <c r="B42" s="149"/>
      <c r="C42" s="149"/>
      <c r="D42" s="149"/>
      <c r="E42" s="149"/>
      <c r="F42" s="149"/>
      <c r="G42" s="149"/>
    </row>
    <row r="43" spans="1:7" x14ac:dyDescent="0.25">
      <c r="A43" s="1"/>
      <c r="B43" s="149"/>
      <c r="C43" s="149"/>
      <c r="D43" s="149"/>
      <c r="E43" s="149"/>
      <c r="F43" s="149"/>
      <c r="G43" s="149"/>
    </row>
    <row r="44" spans="1:7" x14ac:dyDescent="0.25">
      <c r="A44" s="1"/>
      <c r="B44" s="149"/>
      <c r="C44" s="149"/>
      <c r="D44" s="149"/>
      <c r="E44" s="149"/>
      <c r="F44" s="149"/>
      <c r="G44" s="149"/>
    </row>
    <row r="45" spans="1:7" x14ac:dyDescent="0.25">
      <c r="A45" s="1"/>
      <c r="B45" s="149"/>
      <c r="C45" s="149"/>
      <c r="D45" s="149"/>
      <c r="E45" s="149"/>
      <c r="F45" s="149"/>
      <c r="G45" s="149"/>
    </row>
    <row r="46" spans="1:7" x14ac:dyDescent="0.25">
      <c r="A46" s="1"/>
      <c r="B46" s="149"/>
      <c r="C46" s="149"/>
      <c r="D46" s="149"/>
      <c r="E46" s="149"/>
      <c r="F46" s="149"/>
      <c r="G46" s="149"/>
    </row>
    <row r="47" spans="1:7" x14ac:dyDescent="0.25">
      <c r="A47" s="1"/>
      <c r="B47" s="149"/>
      <c r="C47" s="149"/>
      <c r="D47" s="149"/>
      <c r="E47" s="149"/>
      <c r="F47" s="149"/>
      <c r="G47" s="149"/>
    </row>
    <row r="48" spans="1:7" x14ac:dyDescent="0.25">
      <c r="A48" s="1"/>
      <c r="B48" s="149"/>
      <c r="C48" s="149"/>
      <c r="D48" s="149"/>
      <c r="E48" s="149"/>
      <c r="F48" s="149"/>
      <c r="G48" s="149"/>
    </row>
    <row r="49" spans="1:7" x14ac:dyDescent="0.25">
      <c r="A49" s="1"/>
      <c r="B49" s="149"/>
      <c r="C49" s="149"/>
      <c r="D49" s="149"/>
      <c r="E49" s="149"/>
      <c r="F49" s="149"/>
      <c r="G49" s="149"/>
    </row>
    <row r="50" spans="1:7" x14ac:dyDescent="0.25">
      <c r="A50" s="1"/>
      <c r="B50" s="149"/>
      <c r="C50" s="149"/>
      <c r="D50" s="149"/>
      <c r="E50" s="149"/>
      <c r="F50" s="149"/>
      <c r="G50" s="149"/>
    </row>
    <row r="51" spans="1:7" x14ac:dyDescent="0.25">
      <c r="B51" s="180"/>
      <c r="C51" s="180"/>
      <c r="D51" s="180"/>
      <c r="E51" s="180"/>
      <c r="F51" s="180"/>
      <c r="G51" s="180"/>
    </row>
    <row r="52" spans="1:7" x14ac:dyDescent="0.25">
      <c r="B52" s="180"/>
      <c r="C52" s="180"/>
      <c r="D52" s="180"/>
      <c r="E52" s="180"/>
      <c r="F52" s="180"/>
      <c r="G52" s="180"/>
    </row>
    <row r="53" spans="1:7" x14ac:dyDescent="0.25">
      <c r="B53" s="180"/>
      <c r="C53" s="180"/>
      <c r="D53" s="180"/>
      <c r="E53" s="180"/>
      <c r="F53" s="180"/>
      <c r="G53" s="180"/>
    </row>
    <row r="54" spans="1:7" x14ac:dyDescent="0.25">
      <c r="B54" s="180"/>
      <c r="C54" s="180"/>
      <c r="D54" s="180"/>
      <c r="E54" s="180"/>
      <c r="F54" s="180"/>
      <c r="G54" s="180"/>
    </row>
    <row r="55" spans="1:7" x14ac:dyDescent="0.25">
      <c r="B55" s="180"/>
      <c r="C55" s="180"/>
      <c r="D55" s="180"/>
      <c r="E55" s="180"/>
      <c r="F55" s="180"/>
      <c r="G55" s="180"/>
    </row>
    <row r="56" spans="1:7" x14ac:dyDescent="0.25">
      <c r="B56" s="180"/>
      <c r="C56" s="180"/>
      <c r="D56" s="180"/>
      <c r="E56" s="180"/>
      <c r="F56" s="180"/>
      <c r="G56" s="180"/>
    </row>
    <row r="57" spans="1:7" x14ac:dyDescent="0.25">
      <c r="B57" s="180"/>
      <c r="C57" s="180"/>
      <c r="D57" s="180"/>
      <c r="E57" s="180"/>
      <c r="F57" s="180"/>
      <c r="G57" s="180"/>
    </row>
    <row r="58" spans="1:7" x14ac:dyDescent="0.25">
      <c r="B58" s="180"/>
      <c r="C58" s="180"/>
      <c r="D58" s="180"/>
      <c r="E58" s="180"/>
      <c r="F58" s="180"/>
      <c r="G58" s="180"/>
    </row>
    <row r="59" spans="1:7" x14ac:dyDescent="0.25">
      <c r="B59" s="180"/>
      <c r="C59" s="180"/>
      <c r="D59" s="180"/>
      <c r="E59" s="180"/>
      <c r="F59" s="180"/>
      <c r="G59" s="180"/>
    </row>
    <row r="60" spans="1:7" x14ac:dyDescent="0.25">
      <c r="B60" s="180"/>
      <c r="C60" s="180"/>
      <c r="D60" s="180"/>
      <c r="E60" s="180"/>
      <c r="F60" s="180"/>
      <c r="G60" s="180"/>
    </row>
    <row r="61" spans="1:7" x14ac:dyDescent="0.25">
      <c r="B61" s="180"/>
      <c r="C61" s="180"/>
      <c r="D61" s="180"/>
      <c r="E61" s="180"/>
      <c r="F61" s="180"/>
      <c r="G61" s="180"/>
    </row>
    <row r="62" spans="1:7" x14ac:dyDescent="0.25">
      <c r="B62" s="180"/>
      <c r="C62" s="180"/>
      <c r="D62" s="180"/>
      <c r="E62" s="180"/>
      <c r="F62" s="180"/>
      <c r="G62" s="180"/>
    </row>
    <row r="63" spans="1:7" x14ac:dyDescent="0.25">
      <c r="B63" s="180"/>
      <c r="C63" s="180"/>
      <c r="D63" s="180"/>
      <c r="E63" s="180"/>
      <c r="F63" s="180"/>
      <c r="G63" s="180"/>
    </row>
    <row r="64" spans="1:7" x14ac:dyDescent="0.25">
      <c r="B64" s="180"/>
      <c r="C64" s="180"/>
      <c r="D64" s="180"/>
      <c r="E64" s="180"/>
      <c r="F64" s="180"/>
      <c r="G64" s="180"/>
    </row>
    <row r="65" spans="2:7" x14ac:dyDescent="0.25">
      <c r="B65" s="180"/>
      <c r="C65" s="180"/>
      <c r="D65" s="180"/>
      <c r="E65" s="180"/>
      <c r="F65" s="180"/>
      <c r="G65" s="180"/>
    </row>
    <row r="66" spans="2:7" x14ac:dyDescent="0.25">
      <c r="B66" s="180"/>
      <c r="C66" s="180"/>
      <c r="D66" s="180"/>
      <c r="E66" s="180"/>
      <c r="F66" s="180"/>
      <c r="G66" s="180"/>
    </row>
    <row r="67" spans="2:7" x14ac:dyDescent="0.25">
      <c r="B67" s="180"/>
      <c r="C67" s="180"/>
      <c r="D67" s="180"/>
      <c r="E67" s="180"/>
      <c r="F67" s="180"/>
      <c r="G67" s="180"/>
    </row>
    <row r="68" spans="2:7" x14ac:dyDescent="0.25">
      <c r="B68" s="180"/>
      <c r="C68" s="180"/>
      <c r="D68" s="180"/>
      <c r="E68" s="180"/>
      <c r="F68" s="180"/>
      <c r="G68" s="180"/>
    </row>
    <row r="69" spans="2:7" x14ac:dyDescent="0.25">
      <c r="B69" s="180"/>
      <c r="C69" s="180"/>
      <c r="D69" s="180"/>
      <c r="E69" s="180"/>
      <c r="F69" s="180"/>
      <c r="G69" s="180"/>
    </row>
    <row r="70" spans="2:7" x14ac:dyDescent="0.25">
      <c r="B70" s="180"/>
      <c r="C70" s="180"/>
      <c r="D70" s="180"/>
      <c r="E70" s="180"/>
      <c r="F70" s="180"/>
      <c r="G70" s="180"/>
    </row>
    <row r="71" spans="2:7" x14ac:dyDescent="0.25">
      <c r="B71" s="180"/>
      <c r="C71" s="180"/>
      <c r="D71" s="180"/>
      <c r="E71" s="180"/>
      <c r="F71" s="180"/>
      <c r="G71" s="180"/>
    </row>
    <row r="72" spans="2:7" x14ac:dyDescent="0.25">
      <c r="B72" s="180"/>
      <c r="C72" s="180"/>
      <c r="D72" s="180"/>
      <c r="E72" s="180"/>
      <c r="F72" s="180"/>
      <c r="G72" s="180"/>
    </row>
    <row r="73" spans="2:7" x14ac:dyDescent="0.25">
      <c r="B73" s="180"/>
      <c r="C73" s="180"/>
      <c r="D73" s="180"/>
      <c r="E73" s="180"/>
      <c r="F73" s="180"/>
      <c r="G73" s="180"/>
    </row>
    <row r="74" spans="2:7" x14ac:dyDescent="0.25">
      <c r="B74" s="180"/>
      <c r="C74" s="180"/>
      <c r="D74" s="180"/>
      <c r="E74" s="180"/>
      <c r="F74" s="180"/>
      <c r="G74" s="180"/>
    </row>
    <row r="75" spans="2:7" x14ac:dyDescent="0.25">
      <c r="B75" s="180"/>
      <c r="C75" s="180"/>
      <c r="D75" s="180"/>
      <c r="E75" s="180"/>
      <c r="F75" s="180"/>
      <c r="G75" s="180"/>
    </row>
    <row r="76" spans="2:7" x14ac:dyDescent="0.25">
      <c r="B76" s="180"/>
      <c r="C76" s="180"/>
      <c r="D76" s="180"/>
      <c r="E76" s="180"/>
      <c r="F76" s="180"/>
      <c r="G76" s="180"/>
    </row>
    <row r="77" spans="2:7" x14ac:dyDescent="0.25">
      <c r="B77" s="180"/>
      <c r="C77" s="180"/>
      <c r="D77" s="180"/>
      <c r="E77" s="180"/>
      <c r="F77" s="180"/>
      <c r="G77" s="180"/>
    </row>
    <row r="78" spans="2:7" x14ac:dyDescent="0.25">
      <c r="B78" s="180"/>
      <c r="C78" s="180"/>
      <c r="D78" s="180"/>
      <c r="E78" s="180"/>
      <c r="F78" s="180"/>
      <c r="G78" s="180"/>
    </row>
    <row r="79" spans="2:7" x14ac:dyDescent="0.25">
      <c r="B79" s="180"/>
      <c r="C79" s="180"/>
      <c r="D79" s="180"/>
      <c r="E79" s="180"/>
      <c r="F79" s="180"/>
      <c r="G79" s="180"/>
    </row>
    <row r="80" spans="2:7" x14ac:dyDescent="0.25">
      <c r="B80" s="180"/>
      <c r="C80" s="180"/>
      <c r="D80" s="180"/>
      <c r="E80" s="180"/>
      <c r="F80" s="180"/>
      <c r="G80" s="180"/>
    </row>
    <row r="81" spans="2:7" x14ac:dyDescent="0.25">
      <c r="B81" s="180"/>
      <c r="C81" s="180"/>
      <c r="D81" s="180"/>
      <c r="E81" s="180"/>
      <c r="F81" s="180"/>
      <c r="G81" s="180"/>
    </row>
    <row r="82" spans="2:7" x14ac:dyDescent="0.25">
      <c r="B82" s="180"/>
      <c r="C82" s="180"/>
      <c r="D82" s="180"/>
      <c r="E82" s="180"/>
      <c r="F82" s="180"/>
      <c r="G82" s="180"/>
    </row>
    <row r="83" spans="2:7" x14ac:dyDescent="0.25">
      <c r="B83" s="180"/>
      <c r="C83" s="180"/>
      <c r="D83" s="180"/>
      <c r="E83" s="180"/>
      <c r="F83" s="180"/>
      <c r="G83" s="180"/>
    </row>
    <row r="84" spans="2:7" x14ac:dyDescent="0.25">
      <c r="B84" s="180"/>
      <c r="C84" s="180"/>
      <c r="D84" s="180"/>
      <c r="E84" s="180"/>
      <c r="F84" s="180"/>
      <c r="G84" s="180"/>
    </row>
    <row r="85" spans="2:7" x14ac:dyDescent="0.25">
      <c r="B85" s="180"/>
      <c r="C85" s="180"/>
      <c r="D85" s="180"/>
      <c r="E85" s="180"/>
      <c r="F85" s="180"/>
      <c r="G85" s="180"/>
    </row>
    <row r="86" spans="2:7" x14ac:dyDescent="0.25">
      <c r="B86" s="180"/>
      <c r="C86" s="180"/>
      <c r="D86" s="180"/>
      <c r="E86" s="180"/>
      <c r="F86" s="180"/>
      <c r="G86" s="180"/>
    </row>
    <row r="87" spans="2:7" x14ac:dyDescent="0.25">
      <c r="B87" s="180"/>
      <c r="C87" s="180"/>
      <c r="D87" s="180"/>
      <c r="E87" s="180"/>
      <c r="F87" s="180"/>
      <c r="G87" s="180"/>
    </row>
    <row r="88" spans="2:7" x14ac:dyDescent="0.25">
      <c r="B88" s="180"/>
      <c r="C88" s="180"/>
      <c r="D88" s="180"/>
      <c r="E88" s="180"/>
      <c r="F88" s="180"/>
      <c r="G88" s="180"/>
    </row>
    <row r="89" spans="2:7" x14ac:dyDescent="0.25">
      <c r="B89" s="180"/>
      <c r="C89" s="180"/>
      <c r="D89" s="180"/>
      <c r="E89" s="180"/>
      <c r="F89" s="180"/>
      <c r="G89" s="180"/>
    </row>
    <row r="90" spans="2:7" x14ac:dyDescent="0.25">
      <c r="B90" s="180"/>
      <c r="C90" s="180"/>
      <c r="D90" s="180"/>
      <c r="E90" s="180"/>
      <c r="F90" s="180"/>
      <c r="G90" s="180"/>
    </row>
    <row r="91" spans="2:7" x14ac:dyDescent="0.25">
      <c r="B91" s="180"/>
      <c r="C91" s="180"/>
      <c r="D91" s="180"/>
      <c r="E91" s="180"/>
      <c r="F91" s="180"/>
      <c r="G91" s="180"/>
    </row>
    <row r="92" spans="2:7" x14ac:dyDescent="0.25">
      <c r="B92" s="180"/>
      <c r="C92" s="180"/>
      <c r="D92" s="180"/>
      <c r="E92" s="180"/>
      <c r="F92" s="180"/>
      <c r="G92" s="180"/>
    </row>
    <row r="93" spans="2:7" x14ac:dyDescent="0.25">
      <c r="B93" s="180"/>
      <c r="C93" s="180"/>
      <c r="D93" s="180"/>
      <c r="E93" s="180"/>
      <c r="F93" s="180"/>
      <c r="G93" s="180"/>
    </row>
    <row r="94" spans="2:7" x14ac:dyDescent="0.25">
      <c r="B94" s="180"/>
      <c r="C94" s="180"/>
      <c r="D94" s="180"/>
      <c r="E94" s="180"/>
      <c r="F94" s="180"/>
      <c r="G94" s="180"/>
    </row>
    <row r="95" spans="2:7" x14ac:dyDescent="0.25">
      <c r="B95" s="180"/>
      <c r="C95" s="180"/>
      <c r="D95" s="180"/>
      <c r="E95" s="180"/>
      <c r="F95" s="180"/>
      <c r="G95" s="180"/>
    </row>
    <row r="96" spans="2:7" x14ac:dyDescent="0.25">
      <c r="B96" s="180"/>
      <c r="C96" s="180"/>
      <c r="D96" s="180"/>
      <c r="E96" s="180"/>
      <c r="F96" s="180"/>
      <c r="G96" s="180"/>
    </row>
    <row r="97" spans="2:7" x14ac:dyDescent="0.25">
      <c r="B97" s="180"/>
      <c r="C97" s="180"/>
      <c r="D97" s="180"/>
      <c r="E97" s="180"/>
      <c r="F97" s="180"/>
      <c r="G97" s="180"/>
    </row>
    <row r="98" spans="2:7" x14ac:dyDescent="0.25">
      <c r="B98" s="180"/>
      <c r="C98" s="180"/>
      <c r="D98" s="180"/>
      <c r="E98" s="180"/>
      <c r="F98" s="180"/>
      <c r="G98" s="180"/>
    </row>
    <row r="99" spans="2:7" x14ac:dyDescent="0.25">
      <c r="B99" s="180"/>
      <c r="C99" s="180"/>
      <c r="D99" s="180"/>
      <c r="E99" s="180"/>
      <c r="F99" s="180"/>
      <c r="G99" s="180"/>
    </row>
    <row r="100" spans="2:7" x14ac:dyDescent="0.25">
      <c r="B100" s="180"/>
      <c r="C100" s="180"/>
      <c r="D100" s="180"/>
      <c r="E100" s="180"/>
      <c r="F100" s="180"/>
      <c r="G100" s="180"/>
    </row>
    <row r="101" spans="2:7" x14ac:dyDescent="0.25">
      <c r="B101" s="180"/>
      <c r="C101" s="180"/>
      <c r="D101" s="180"/>
      <c r="E101" s="180"/>
      <c r="F101" s="180"/>
      <c r="G101" s="180"/>
    </row>
    <row r="102" spans="2:7" x14ac:dyDescent="0.25">
      <c r="B102" s="180"/>
      <c r="C102" s="180"/>
      <c r="D102" s="180"/>
      <c r="E102" s="180"/>
      <c r="F102" s="180"/>
      <c r="G102" s="180"/>
    </row>
    <row r="103" spans="2:7" x14ac:dyDescent="0.25">
      <c r="B103" s="180"/>
      <c r="C103" s="180"/>
      <c r="D103" s="180"/>
      <c r="E103" s="180"/>
      <c r="F103" s="180"/>
      <c r="G103" s="180"/>
    </row>
    <row r="104" spans="2:7" x14ac:dyDescent="0.25">
      <c r="B104" s="180"/>
      <c r="C104" s="180"/>
      <c r="D104" s="180"/>
      <c r="E104" s="180"/>
      <c r="F104" s="180"/>
      <c r="G104" s="180"/>
    </row>
    <row r="105" spans="2:7" x14ac:dyDescent="0.25">
      <c r="B105" s="180"/>
      <c r="C105" s="180"/>
      <c r="D105" s="180"/>
      <c r="E105" s="180"/>
      <c r="F105" s="180"/>
      <c r="G105" s="180"/>
    </row>
  </sheetData>
  <printOptions horizontalCentered="1"/>
  <pageMargins left="0.7" right="0.7" top="0.75" bottom="0.75" header="0.3" footer="0.3"/>
  <pageSetup paperSize="9" scale="95" orientation="landscape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/>
  </sheetViews>
  <sheetFormatPr defaultRowHeight="15" x14ac:dyDescent="0.25"/>
  <cols>
    <col min="1" max="1" width="40.7109375" customWidth="1"/>
    <col min="2" max="4" width="12.7109375" customWidth="1"/>
    <col min="5" max="6" width="15.7109375" customWidth="1"/>
    <col min="10" max="26" width="0" hidden="1" customWidth="1"/>
  </cols>
  <sheetData>
    <row r="1" spans="1:26" x14ac:dyDescent="0.25">
      <c r="A1" s="145" t="s">
        <v>23</v>
      </c>
      <c r="B1" s="144"/>
      <c r="C1" s="144"/>
      <c r="D1" s="145" t="s">
        <v>20</v>
      </c>
      <c r="E1" s="144"/>
      <c r="F1" s="144"/>
      <c r="W1">
        <v>30.126000000000001</v>
      </c>
    </row>
    <row r="2" spans="1:26" x14ac:dyDescent="0.25">
      <c r="A2" s="145" t="s">
        <v>28</v>
      </c>
      <c r="B2" s="144"/>
      <c r="C2" s="144"/>
      <c r="D2" s="145" t="s">
        <v>18</v>
      </c>
      <c r="E2" s="144"/>
      <c r="F2" s="144"/>
    </row>
    <row r="3" spans="1:26" x14ac:dyDescent="0.25">
      <c r="A3" s="145" t="s">
        <v>26</v>
      </c>
      <c r="B3" s="144"/>
      <c r="C3" s="144"/>
      <c r="D3" s="145" t="s">
        <v>64</v>
      </c>
      <c r="E3" s="144"/>
      <c r="F3" s="144"/>
    </row>
    <row r="4" spans="1:26" x14ac:dyDescent="0.25">
      <c r="A4" s="145" t="s">
        <v>1</v>
      </c>
      <c r="B4" s="144"/>
      <c r="C4" s="144"/>
      <c r="D4" s="144"/>
      <c r="E4" s="144"/>
      <c r="F4" s="144"/>
    </row>
    <row r="5" spans="1:26" x14ac:dyDescent="0.25">
      <c r="A5" s="145" t="s">
        <v>159</v>
      </c>
      <c r="B5" s="144"/>
      <c r="C5" s="144"/>
      <c r="D5" s="144"/>
      <c r="E5" s="144"/>
      <c r="F5" s="144"/>
    </row>
    <row r="6" spans="1:26" x14ac:dyDescent="0.25">
      <c r="A6" s="144"/>
      <c r="B6" s="144"/>
      <c r="C6" s="144"/>
      <c r="D6" s="144"/>
      <c r="E6" s="144"/>
      <c r="F6" s="144"/>
    </row>
    <row r="7" spans="1:26" x14ac:dyDescent="0.25">
      <c r="A7" s="144"/>
      <c r="B7" s="144"/>
      <c r="C7" s="144"/>
      <c r="D7" s="144"/>
      <c r="E7" s="144"/>
      <c r="F7" s="144"/>
    </row>
    <row r="8" spans="1:26" x14ac:dyDescent="0.25">
      <c r="A8" s="146" t="s">
        <v>65</v>
      </c>
      <c r="B8" s="144"/>
      <c r="C8" s="144"/>
      <c r="D8" s="144"/>
      <c r="E8" s="144"/>
      <c r="F8" s="144"/>
    </row>
    <row r="9" spans="1:26" x14ac:dyDescent="0.25">
      <c r="A9" s="147" t="s">
        <v>61</v>
      </c>
      <c r="B9" s="147" t="s">
        <v>55</v>
      </c>
      <c r="C9" s="147" t="s">
        <v>56</v>
      </c>
      <c r="D9" s="147" t="s">
        <v>34</v>
      </c>
      <c r="E9" s="147" t="s">
        <v>62</v>
      </c>
      <c r="F9" s="147" t="s">
        <v>63</v>
      </c>
    </row>
    <row r="10" spans="1:26" x14ac:dyDescent="0.25">
      <c r="A10" s="154" t="s">
        <v>66</v>
      </c>
      <c r="B10" s="155"/>
      <c r="C10" s="151"/>
      <c r="D10" s="151"/>
      <c r="E10" s="152"/>
      <c r="F10" s="152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</row>
    <row r="11" spans="1:26" x14ac:dyDescent="0.25">
      <c r="A11" s="156" t="s">
        <v>67</v>
      </c>
      <c r="B11" s="157">
        <f>'SO 930'!L13</f>
        <v>0</v>
      </c>
      <c r="C11" s="157">
        <f>'SO 930'!M13</f>
        <v>0</v>
      </c>
      <c r="D11" s="157">
        <f>'SO 930'!I13</f>
        <v>0</v>
      </c>
      <c r="E11" s="158">
        <f>'SO 930'!P13</f>
        <v>0</v>
      </c>
      <c r="F11" s="158">
        <f>'SO 930'!S13</f>
        <v>0</v>
      </c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</row>
    <row r="12" spans="1:26" x14ac:dyDescent="0.25">
      <c r="A12" s="156" t="s">
        <v>70</v>
      </c>
      <c r="B12" s="157">
        <f>'SO 930'!L20</f>
        <v>0</v>
      </c>
      <c r="C12" s="157">
        <f>'SO 930'!M20</f>
        <v>0</v>
      </c>
      <c r="D12" s="157">
        <f>'SO 930'!I20</f>
        <v>0</v>
      </c>
      <c r="E12" s="158">
        <f>'SO 930'!P20</f>
        <v>75</v>
      </c>
      <c r="F12" s="158">
        <f>'SO 930'!S20</f>
        <v>0</v>
      </c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</row>
    <row r="13" spans="1:26" x14ac:dyDescent="0.25">
      <c r="A13" s="156" t="s">
        <v>72</v>
      </c>
      <c r="B13" s="157">
        <f>'SO 930'!L24</f>
        <v>0</v>
      </c>
      <c r="C13" s="157">
        <f>'SO 930'!M24</f>
        <v>0</v>
      </c>
      <c r="D13" s="157">
        <f>'SO 930'!I24</f>
        <v>0</v>
      </c>
      <c r="E13" s="158">
        <f>'SO 930'!P24</f>
        <v>0</v>
      </c>
      <c r="F13" s="158">
        <f>'SO 930'!S24</f>
        <v>0</v>
      </c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</row>
    <row r="14" spans="1:26" x14ac:dyDescent="0.25">
      <c r="A14" s="2" t="s">
        <v>66</v>
      </c>
      <c r="B14" s="159">
        <f>'SO 930'!L26</f>
        <v>0</v>
      </c>
      <c r="C14" s="159">
        <f>'SO 930'!M26</f>
        <v>0</v>
      </c>
      <c r="D14" s="159">
        <f>'SO 930'!I26</f>
        <v>0</v>
      </c>
      <c r="E14" s="160">
        <f>'SO 930'!P26</f>
        <v>75</v>
      </c>
      <c r="F14" s="160">
        <f>'SO 930'!S26</f>
        <v>0</v>
      </c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</row>
    <row r="15" spans="1:26" x14ac:dyDescent="0.25">
      <c r="A15" s="1"/>
      <c r="B15" s="149"/>
      <c r="C15" s="149"/>
      <c r="D15" s="149"/>
      <c r="E15" s="148"/>
      <c r="F15" s="148"/>
    </row>
    <row r="16" spans="1:26" x14ac:dyDescent="0.25">
      <c r="A16" s="2" t="s">
        <v>73</v>
      </c>
      <c r="B16" s="159">
        <f>'SO 930'!L27</f>
        <v>0</v>
      </c>
      <c r="C16" s="159">
        <f>'SO 930'!M27</f>
        <v>0</v>
      </c>
      <c r="D16" s="159">
        <f>'SO 930'!I27</f>
        <v>0</v>
      </c>
      <c r="E16" s="160">
        <f>'SO 930'!P27</f>
        <v>75</v>
      </c>
      <c r="F16" s="160">
        <f>'SO 930'!S27</f>
        <v>0</v>
      </c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</row>
    <row r="17" spans="1:6" x14ac:dyDescent="0.25">
      <c r="A17" s="1"/>
      <c r="B17" s="149"/>
      <c r="C17" s="149"/>
      <c r="D17" s="149"/>
      <c r="E17" s="148"/>
      <c r="F17" s="148"/>
    </row>
    <row r="18" spans="1:6" x14ac:dyDescent="0.25">
      <c r="A18" s="1"/>
      <c r="B18" s="149"/>
      <c r="C18" s="149"/>
      <c r="D18" s="149"/>
      <c r="E18" s="148"/>
      <c r="F18" s="148"/>
    </row>
    <row r="19" spans="1:6" x14ac:dyDescent="0.25">
      <c r="A19" s="1"/>
      <c r="B19" s="149"/>
      <c r="C19" s="149"/>
      <c r="D19" s="149"/>
      <c r="E19" s="148"/>
      <c r="F19" s="148"/>
    </row>
    <row r="20" spans="1:6" x14ac:dyDescent="0.25">
      <c r="A20" s="1"/>
      <c r="B20" s="149"/>
      <c r="C20" s="149"/>
      <c r="D20" s="149"/>
      <c r="E20" s="148"/>
      <c r="F20" s="148"/>
    </row>
    <row r="21" spans="1:6" x14ac:dyDescent="0.25">
      <c r="A21" s="1"/>
      <c r="B21" s="149"/>
      <c r="C21" s="149"/>
      <c r="D21" s="149"/>
      <c r="E21" s="148"/>
      <c r="F21" s="148"/>
    </row>
    <row r="22" spans="1:6" x14ac:dyDescent="0.25">
      <c r="A22" s="1"/>
      <c r="B22" s="149"/>
      <c r="C22" s="149"/>
      <c r="D22" s="149"/>
      <c r="E22" s="148"/>
      <c r="F22" s="148"/>
    </row>
    <row r="23" spans="1:6" x14ac:dyDescent="0.25">
      <c r="A23" s="1"/>
      <c r="B23" s="149"/>
      <c r="C23" s="149"/>
      <c r="D23" s="149"/>
      <c r="E23" s="148"/>
      <c r="F23" s="148"/>
    </row>
    <row r="24" spans="1:6" x14ac:dyDescent="0.25">
      <c r="A24" s="1"/>
      <c r="B24" s="149"/>
      <c r="C24" s="149"/>
      <c r="D24" s="149"/>
      <c r="E24" s="148"/>
      <c r="F24" s="148"/>
    </row>
    <row r="25" spans="1:6" x14ac:dyDescent="0.25">
      <c r="A25" s="1"/>
      <c r="B25" s="149"/>
      <c r="C25" s="149"/>
      <c r="D25" s="149"/>
      <c r="E25" s="148"/>
      <c r="F25" s="148"/>
    </row>
    <row r="26" spans="1:6" x14ac:dyDescent="0.25">
      <c r="A26" s="1"/>
      <c r="B26" s="149"/>
      <c r="C26" s="149"/>
      <c r="D26" s="149"/>
      <c r="E26" s="148"/>
      <c r="F26" s="148"/>
    </row>
    <row r="27" spans="1:6" x14ac:dyDescent="0.25">
      <c r="A27" s="1"/>
      <c r="B27" s="149"/>
      <c r="C27" s="149"/>
      <c r="D27" s="149"/>
      <c r="E27" s="148"/>
      <c r="F27" s="148"/>
    </row>
    <row r="28" spans="1:6" x14ac:dyDescent="0.25">
      <c r="A28" s="1"/>
      <c r="B28" s="149"/>
      <c r="C28" s="149"/>
      <c r="D28" s="149"/>
      <c r="E28" s="148"/>
      <c r="F28" s="148"/>
    </row>
    <row r="29" spans="1:6" x14ac:dyDescent="0.25">
      <c r="A29" s="1"/>
      <c r="B29" s="149"/>
      <c r="C29" s="149"/>
      <c r="D29" s="149"/>
      <c r="E29" s="148"/>
      <c r="F29" s="148"/>
    </row>
    <row r="30" spans="1:6" x14ac:dyDescent="0.25">
      <c r="A30" s="1"/>
      <c r="B30" s="149"/>
      <c r="C30" s="149"/>
      <c r="D30" s="149"/>
      <c r="E30" s="148"/>
      <c r="F30" s="148"/>
    </row>
    <row r="31" spans="1:6" x14ac:dyDescent="0.25">
      <c r="A31" s="1"/>
      <c r="B31" s="149"/>
      <c r="C31" s="149"/>
      <c r="D31" s="149"/>
      <c r="E31" s="148"/>
      <c r="F31" s="148"/>
    </row>
    <row r="32" spans="1:6" x14ac:dyDescent="0.25">
      <c r="A32" s="1"/>
      <c r="B32" s="149"/>
      <c r="C32" s="149"/>
      <c r="D32" s="149"/>
      <c r="E32" s="148"/>
      <c r="F32" s="148"/>
    </row>
    <row r="33" spans="1:6" x14ac:dyDescent="0.25">
      <c r="A33" s="1"/>
      <c r="B33" s="149"/>
      <c r="C33" s="149"/>
      <c r="D33" s="149"/>
      <c r="E33" s="148"/>
      <c r="F33" s="148"/>
    </row>
    <row r="34" spans="1:6" x14ac:dyDescent="0.25">
      <c r="A34" s="1"/>
      <c r="B34" s="149"/>
      <c r="C34" s="149"/>
      <c r="D34" s="149"/>
      <c r="E34" s="148"/>
      <c r="F34" s="148"/>
    </row>
    <row r="35" spans="1:6" x14ac:dyDescent="0.25">
      <c r="A35" s="1"/>
      <c r="B35" s="149"/>
      <c r="C35" s="149"/>
      <c r="D35" s="149"/>
      <c r="E35" s="148"/>
      <c r="F35" s="148"/>
    </row>
    <row r="36" spans="1:6" x14ac:dyDescent="0.25">
      <c r="A36" s="1"/>
      <c r="B36" s="149"/>
      <c r="C36" s="149"/>
      <c r="D36" s="149"/>
      <c r="E36" s="148"/>
      <c r="F36" s="148"/>
    </row>
    <row r="37" spans="1:6" x14ac:dyDescent="0.25">
      <c r="A37" s="1"/>
      <c r="B37" s="149"/>
      <c r="C37" s="149"/>
      <c r="D37" s="149"/>
      <c r="E37" s="148"/>
      <c r="F37" s="148"/>
    </row>
    <row r="38" spans="1:6" x14ac:dyDescent="0.25">
      <c r="A38" s="1"/>
      <c r="B38" s="149"/>
      <c r="C38" s="149"/>
      <c r="D38" s="149"/>
      <c r="E38" s="148"/>
      <c r="F38" s="148"/>
    </row>
    <row r="39" spans="1:6" x14ac:dyDescent="0.25">
      <c r="A39" s="1"/>
      <c r="B39" s="149"/>
      <c r="C39" s="149"/>
      <c r="D39" s="149"/>
      <c r="E39" s="148"/>
      <c r="F39" s="148"/>
    </row>
    <row r="40" spans="1:6" x14ac:dyDescent="0.25">
      <c r="A40" s="1"/>
      <c r="B40" s="149"/>
      <c r="C40" s="149"/>
      <c r="D40" s="149"/>
      <c r="E40" s="148"/>
      <c r="F40" s="148"/>
    </row>
    <row r="41" spans="1:6" x14ac:dyDescent="0.25">
      <c r="A41" s="1"/>
      <c r="B41" s="149"/>
      <c r="C41" s="149"/>
      <c r="D41" s="149"/>
      <c r="E41" s="148"/>
      <c r="F41" s="148"/>
    </row>
    <row r="42" spans="1:6" x14ac:dyDescent="0.25">
      <c r="A42" s="1"/>
      <c r="B42" s="149"/>
      <c r="C42" s="149"/>
      <c r="D42" s="149"/>
      <c r="E42" s="148"/>
      <c r="F42" s="148"/>
    </row>
    <row r="43" spans="1:6" x14ac:dyDescent="0.25">
      <c r="A43" s="1"/>
      <c r="B43" s="149"/>
      <c r="C43" s="149"/>
      <c r="D43" s="149"/>
      <c r="E43" s="148"/>
      <c r="F43" s="148"/>
    </row>
    <row r="44" spans="1:6" x14ac:dyDescent="0.25">
      <c r="A44" s="1"/>
      <c r="B44" s="149"/>
      <c r="C44" s="149"/>
      <c r="D44" s="149"/>
      <c r="E44" s="148"/>
      <c r="F44" s="148"/>
    </row>
    <row r="45" spans="1:6" x14ac:dyDescent="0.25">
      <c r="A45" s="1"/>
      <c r="B45" s="149"/>
      <c r="C45" s="149"/>
      <c r="D45" s="149"/>
      <c r="E45" s="148"/>
      <c r="F45" s="148"/>
    </row>
    <row r="46" spans="1:6" x14ac:dyDescent="0.25">
      <c r="A46" s="1"/>
      <c r="B46" s="149"/>
      <c r="C46" s="149"/>
      <c r="D46" s="149"/>
      <c r="E46" s="148"/>
      <c r="F46" s="148"/>
    </row>
    <row r="47" spans="1:6" x14ac:dyDescent="0.25">
      <c r="A47" s="1"/>
      <c r="B47" s="149"/>
      <c r="C47" s="149"/>
      <c r="D47" s="149"/>
      <c r="E47" s="148"/>
      <c r="F47" s="148"/>
    </row>
    <row r="48" spans="1:6" x14ac:dyDescent="0.25">
      <c r="A48" s="1"/>
      <c r="B48" s="149"/>
      <c r="C48" s="149"/>
      <c r="D48" s="149"/>
      <c r="E48" s="148"/>
      <c r="F48" s="148"/>
    </row>
    <row r="49" spans="1:6" x14ac:dyDescent="0.25">
      <c r="A49" s="1"/>
      <c r="B49" s="149"/>
      <c r="C49" s="149"/>
      <c r="D49" s="149"/>
      <c r="E49" s="148"/>
      <c r="F49" s="148"/>
    </row>
    <row r="50" spans="1:6" x14ac:dyDescent="0.25">
      <c r="A50" s="1"/>
      <c r="B50" s="149"/>
      <c r="C50" s="149"/>
      <c r="D50" s="149"/>
      <c r="E50" s="148"/>
      <c r="F50" s="148"/>
    </row>
    <row r="51" spans="1:6" x14ac:dyDescent="0.25">
      <c r="A51" s="1"/>
      <c r="B51" s="149"/>
      <c r="C51" s="149"/>
      <c r="D51" s="149"/>
      <c r="E51" s="148"/>
      <c r="F51" s="148"/>
    </row>
    <row r="52" spans="1:6" x14ac:dyDescent="0.25">
      <c r="A52" s="1"/>
      <c r="B52" s="1"/>
      <c r="C52" s="1"/>
      <c r="D52" s="1"/>
      <c r="E52" s="1"/>
      <c r="F52" s="1"/>
    </row>
    <row r="53" spans="1:6" x14ac:dyDescent="0.25">
      <c r="A53" s="1"/>
      <c r="B53" s="1"/>
      <c r="C53" s="1"/>
      <c r="D53" s="1"/>
      <c r="E53" s="1"/>
      <c r="F53" s="1"/>
    </row>
    <row r="54" spans="1:6" x14ac:dyDescent="0.25">
      <c r="A54" s="1"/>
      <c r="B54" s="1"/>
      <c r="C54" s="1"/>
      <c r="D54" s="1"/>
      <c r="E54" s="1"/>
      <c r="F54" s="1"/>
    </row>
    <row r="55" spans="1:6" x14ac:dyDescent="0.25">
      <c r="A55" s="1"/>
      <c r="B55" s="1"/>
      <c r="C55" s="1"/>
      <c r="D55" s="1"/>
      <c r="E55" s="1"/>
      <c r="F55" s="1"/>
    </row>
    <row r="56" spans="1:6" x14ac:dyDescent="0.25">
      <c r="A56" s="1"/>
      <c r="B56" s="1"/>
      <c r="C56" s="1"/>
      <c r="D56" s="1"/>
      <c r="E56" s="1"/>
      <c r="F56" s="1"/>
    </row>
    <row r="57" spans="1:6" x14ac:dyDescent="0.25">
      <c r="A57" s="1"/>
      <c r="B57" s="1"/>
      <c r="C57" s="1"/>
      <c r="D57" s="1"/>
      <c r="E57" s="1"/>
      <c r="F57" s="1"/>
    </row>
    <row r="58" spans="1:6" x14ac:dyDescent="0.25">
      <c r="A58" s="1"/>
      <c r="B58" s="1"/>
      <c r="C58" s="1"/>
      <c r="D58" s="1"/>
      <c r="E58" s="1"/>
      <c r="F58" s="1"/>
    </row>
    <row r="59" spans="1:6" x14ac:dyDescent="0.25">
      <c r="A59" s="1"/>
      <c r="B59" s="1"/>
      <c r="C59" s="1"/>
      <c r="D59" s="1"/>
      <c r="E59" s="1"/>
      <c r="F59" s="1"/>
    </row>
    <row r="60" spans="1:6" x14ac:dyDescent="0.25">
      <c r="A60" s="1"/>
      <c r="B60" s="1"/>
      <c r="C60" s="1"/>
      <c r="D60" s="1"/>
      <c r="E60" s="1"/>
      <c r="F60" s="1"/>
    </row>
    <row r="61" spans="1:6" x14ac:dyDescent="0.25">
      <c r="A61" s="1"/>
      <c r="B61" s="1"/>
      <c r="C61" s="1"/>
      <c r="D61" s="1"/>
      <c r="E61" s="1"/>
      <c r="F61" s="1"/>
    </row>
    <row r="62" spans="1:6" x14ac:dyDescent="0.25">
      <c r="A62" s="1"/>
      <c r="B62" s="1"/>
      <c r="C62" s="1"/>
      <c r="D62" s="1"/>
      <c r="E62" s="1"/>
      <c r="F62" s="1"/>
    </row>
    <row r="63" spans="1:6" x14ac:dyDescent="0.25">
      <c r="A63" s="1"/>
      <c r="B63" s="1"/>
      <c r="C63" s="1"/>
      <c r="D63" s="1"/>
      <c r="E63" s="1"/>
      <c r="F63" s="1"/>
    </row>
    <row r="64" spans="1:6" x14ac:dyDescent="0.25">
      <c r="A64" s="1"/>
      <c r="B64" s="1"/>
      <c r="C64" s="1"/>
      <c r="D64" s="1"/>
      <c r="E64" s="1"/>
      <c r="F64" s="1"/>
    </row>
    <row r="65" spans="1:6" x14ac:dyDescent="0.25">
      <c r="A65" s="1"/>
      <c r="B65" s="1"/>
      <c r="C65" s="1"/>
      <c r="D65" s="1"/>
      <c r="E65" s="1"/>
      <c r="F65" s="1"/>
    </row>
    <row r="66" spans="1:6" x14ac:dyDescent="0.25">
      <c r="A66" s="1"/>
      <c r="B66" s="1"/>
      <c r="C66" s="1"/>
      <c r="D66" s="1"/>
      <c r="E66" s="1"/>
      <c r="F66" s="1"/>
    </row>
    <row r="67" spans="1:6" x14ac:dyDescent="0.25">
      <c r="A67" s="1"/>
      <c r="B67" s="1"/>
      <c r="C67" s="1"/>
      <c r="D67" s="1"/>
      <c r="E67" s="1"/>
      <c r="F67" s="1"/>
    </row>
    <row r="68" spans="1:6" x14ac:dyDescent="0.25">
      <c r="A68" s="1"/>
      <c r="B68" s="1"/>
      <c r="C68" s="1"/>
      <c r="D68" s="1"/>
      <c r="E68" s="1"/>
      <c r="F68" s="1"/>
    </row>
    <row r="69" spans="1:6" x14ac:dyDescent="0.25">
      <c r="A69" s="1"/>
      <c r="B69" s="1"/>
      <c r="C69" s="1"/>
      <c r="D69" s="1"/>
      <c r="E69" s="1"/>
      <c r="F69" s="1"/>
    </row>
    <row r="70" spans="1:6" x14ac:dyDescent="0.25">
      <c r="A70" s="1"/>
      <c r="B70" s="1"/>
      <c r="C70" s="1"/>
      <c r="D70" s="1"/>
      <c r="E70" s="1"/>
      <c r="F70" s="1"/>
    </row>
    <row r="71" spans="1:6" x14ac:dyDescent="0.25">
      <c r="A71" s="1"/>
      <c r="B71" s="1"/>
      <c r="C71" s="1"/>
      <c r="D71" s="1"/>
      <c r="E71" s="1"/>
      <c r="F71" s="1"/>
    </row>
    <row r="72" spans="1:6" x14ac:dyDescent="0.25">
      <c r="A72" s="1"/>
      <c r="B72" s="1"/>
      <c r="C72" s="1"/>
      <c r="D72" s="1"/>
      <c r="E72" s="1"/>
      <c r="F72" s="1"/>
    </row>
    <row r="73" spans="1:6" x14ac:dyDescent="0.25">
      <c r="A73" s="1"/>
      <c r="B73" s="1"/>
      <c r="C73" s="1"/>
      <c r="D73" s="1"/>
      <c r="E73" s="1"/>
      <c r="F73" s="1"/>
    </row>
    <row r="74" spans="1:6" x14ac:dyDescent="0.25">
      <c r="A74" s="1"/>
      <c r="B74" s="1"/>
      <c r="C74" s="1"/>
      <c r="D74" s="1"/>
      <c r="E74" s="1"/>
      <c r="F74" s="1"/>
    </row>
    <row r="75" spans="1:6" x14ac:dyDescent="0.25">
      <c r="A75" s="1"/>
      <c r="B75" s="1"/>
      <c r="C75" s="1"/>
      <c r="D75" s="1"/>
      <c r="E75" s="1"/>
      <c r="F75" s="1"/>
    </row>
    <row r="76" spans="1:6" x14ac:dyDescent="0.25">
      <c r="A76" s="1"/>
      <c r="B76" s="1"/>
      <c r="C76" s="1"/>
      <c r="D76" s="1"/>
      <c r="E76" s="1"/>
      <c r="F76" s="1"/>
    </row>
    <row r="77" spans="1:6" x14ac:dyDescent="0.25">
      <c r="A77" s="1"/>
      <c r="B77" s="1"/>
      <c r="C77" s="1"/>
      <c r="D77" s="1"/>
      <c r="E77" s="1"/>
      <c r="F77" s="1"/>
    </row>
    <row r="78" spans="1:6" x14ac:dyDescent="0.25">
      <c r="A78" s="1"/>
      <c r="B78" s="1"/>
      <c r="C78" s="1"/>
      <c r="D78" s="1"/>
      <c r="E78" s="1"/>
      <c r="F78" s="1"/>
    </row>
    <row r="79" spans="1:6" x14ac:dyDescent="0.25">
      <c r="A79" s="1"/>
      <c r="B79" s="1"/>
      <c r="C79" s="1"/>
      <c r="D79" s="1"/>
      <c r="E79" s="1"/>
      <c r="F79" s="1"/>
    </row>
    <row r="80" spans="1:6" x14ac:dyDescent="0.25">
      <c r="A80" s="1"/>
      <c r="B80" s="1"/>
      <c r="C80" s="1"/>
      <c r="D80" s="1"/>
      <c r="E80" s="1"/>
      <c r="F80" s="1"/>
    </row>
    <row r="81" spans="1:6" x14ac:dyDescent="0.25">
      <c r="A81" s="1"/>
      <c r="B81" s="1"/>
      <c r="C81" s="1"/>
      <c r="D81" s="1"/>
      <c r="E81" s="1"/>
      <c r="F81" s="1"/>
    </row>
    <row r="82" spans="1:6" x14ac:dyDescent="0.25">
      <c r="A82" s="1"/>
      <c r="B82" s="1"/>
      <c r="C82" s="1"/>
      <c r="D82" s="1"/>
      <c r="E82" s="1"/>
      <c r="F82" s="1"/>
    </row>
    <row r="83" spans="1:6" x14ac:dyDescent="0.25">
      <c r="A83" s="1"/>
      <c r="B83" s="1"/>
      <c r="C83" s="1"/>
      <c r="D83" s="1"/>
      <c r="E83" s="1"/>
      <c r="F83" s="1"/>
    </row>
    <row r="84" spans="1:6" x14ac:dyDescent="0.25">
      <c r="A84" s="1"/>
      <c r="B84" s="1"/>
      <c r="C84" s="1"/>
      <c r="D84" s="1"/>
      <c r="E84" s="1"/>
      <c r="F84" s="1"/>
    </row>
    <row r="85" spans="1:6" x14ac:dyDescent="0.25">
      <c r="A85" s="1"/>
      <c r="B85" s="1"/>
      <c r="C85" s="1"/>
      <c r="D85" s="1"/>
      <c r="E85" s="1"/>
      <c r="F85" s="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/>
      <c r="B88" s="1"/>
      <c r="C88" s="1"/>
      <c r="D88" s="1"/>
      <c r="E88" s="1"/>
      <c r="F88" s="1"/>
    </row>
    <row r="89" spans="1:6" x14ac:dyDescent="0.25">
      <c r="A89" s="1"/>
      <c r="B89" s="1"/>
      <c r="C89" s="1"/>
      <c r="D89" s="1"/>
      <c r="E89" s="1"/>
      <c r="F89" s="1"/>
    </row>
    <row r="90" spans="1:6" x14ac:dyDescent="0.25">
      <c r="A90" s="1"/>
      <c r="B90" s="1"/>
      <c r="C90" s="1"/>
      <c r="D90" s="1"/>
      <c r="E90" s="1"/>
      <c r="F90" s="1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printOptions horizontalCentered="1"/>
  <pageMargins left="0.7" right="0.7" top="0.75" bottom="0.75" header="0.3" footer="0.3"/>
  <pageSetup paperSize="9" scale="95" orientation="landscape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7"/>
  <sheetViews>
    <sheetView workbookViewId="0">
      <pane ySplit="8" topLeftCell="A9" activePane="bottomLeft" state="frozen"/>
      <selection pane="bottomLeft" activeCell="A9" sqref="A9:XFD9"/>
    </sheetView>
  </sheetViews>
  <sheetFormatPr defaultRowHeight="15" x14ac:dyDescent="0.25"/>
  <cols>
    <col min="1" max="1" width="4.7109375" customWidth="1"/>
    <col min="2" max="2" width="6.7109375" customWidth="1"/>
    <col min="3" max="3" width="10.7109375" customWidth="1"/>
    <col min="4" max="4" width="44.7109375" customWidth="1"/>
    <col min="5" max="5" width="5.7109375" customWidth="1"/>
    <col min="6" max="7" width="9.7109375" customWidth="1"/>
    <col min="8" max="9" width="11.7109375" customWidth="1"/>
    <col min="10" max="15" width="0" hidden="1" customWidth="1"/>
    <col min="16" max="16" width="10.42578125" customWidth="1"/>
    <col min="17" max="17" width="0" hidden="1" customWidth="1"/>
    <col min="18" max="18" width="3.28515625" hidden="1" customWidth="1"/>
    <col min="19" max="19" width="7.7109375" customWidth="1"/>
    <col min="20" max="26" width="0" hidden="1" customWidth="1"/>
  </cols>
  <sheetData>
    <row r="1" spans="1:26" x14ac:dyDescent="0.25">
      <c r="A1" s="5" t="s">
        <v>23</v>
      </c>
      <c r="B1" s="3"/>
      <c r="C1" s="3"/>
      <c r="D1" s="3"/>
      <c r="E1" s="5" t="s">
        <v>20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S1" s="3"/>
      <c r="W1">
        <v>30.126000000000001</v>
      </c>
    </row>
    <row r="2" spans="1:26" x14ac:dyDescent="0.25">
      <c r="A2" s="5" t="s">
        <v>28</v>
      </c>
      <c r="B2" s="3"/>
      <c r="C2" s="3"/>
      <c r="D2" s="3"/>
      <c r="E2" s="5" t="s">
        <v>18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S2" s="3"/>
    </row>
    <row r="3" spans="1:26" x14ac:dyDescent="0.25">
      <c r="A3" s="5" t="s">
        <v>26</v>
      </c>
      <c r="B3" s="3"/>
      <c r="C3" s="3"/>
      <c r="D3" s="3"/>
      <c r="E3" s="5" t="s">
        <v>64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S3" s="3"/>
    </row>
    <row r="4" spans="1:26" x14ac:dyDescent="0.25">
      <c r="A4" s="5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</row>
    <row r="5" spans="1:26" x14ac:dyDescent="0.25">
      <c r="A5" s="5" t="s">
        <v>159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</row>
    <row r="7" spans="1:26" x14ac:dyDescent="0.25">
      <c r="A7" s="13" t="s">
        <v>65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</row>
    <row r="8" spans="1:26" ht="15.75" x14ac:dyDescent="0.25">
      <c r="A8" s="164" t="s">
        <v>74</v>
      </c>
      <c r="B8" s="164" t="s">
        <v>75</v>
      </c>
      <c r="C8" s="164" t="s">
        <v>76</v>
      </c>
      <c r="D8" s="164" t="s">
        <v>77</v>
      </c>
      <c r="E8" s="164" t="s">
        <v>78</v>
      </c>
      <c r="F8" s="164" t="s">
        <v>79</v>
      </c>
      <c r="G8" s="164" t="s">
        <v>55</v>
      </c>
      <c r="H8" s="164" t="s">
        <v>56</v>
      </c>
      <c r="I8" s="164" t="s">
        <v>80</v>
      </c>
      <c r="J8" s="164"/>
      <c r="K8" s="164"/>
      <c r="L8" s="164"/>
      <c r="M8" s="164"/>
      <c r="N8" s="164"/>
      <c r="O8" s="164"/>
      <c r="P8" s="164" t="s">
        <v>81</v>
      </c>
      <c r="Q8" s="161"/>
      <c r="R8" s="161"/>
      <c r="S8" s="164" t="s">
        <v>82</v>
      </c>
      <c r="T8" s="162"/>
      <c r="U8" s="162"/>
      <c r="V8" s="162"/>
      <c r="W8" s="162"/>
      <c r="X8" s="162"/>
      <c r="Y8" s="162"/>
      <c r="Z8" s="162"/>
    </row>
    <row r="9" spans="1:26" x14ac:dyDescent="0.25">
      <c r="A9" s="150"/>
      <c r="B9" s="150"/>
      <c r="C9" s="165"/>
      <c r="D9" s="154" t="s">
        <v>66</v>
      </c>
      <c r="E9" s="150"/>
      <c r="F9" s="166"/>
      <c r="G9" s="151"/>
      <c r="H9" s="151"/>
      <c r="I9" s="151"/>
      <c r="J9" s="150"/>
      <c r="K9" s="150"/>
      <c r="L9" s="150"/>
      <c r="M9" s="150"/>
      <c r="N9" s="150"/>
      <c r="O9" s="150"/>
      <c r="P9" s="150"/>
      <c r="Q9" s="153"/>
      <c r="R9" s="153"/>
      <c r="S9" s="150"/>
      <c r="T9" s="153"/>
      <c r="U9" s="153"/>
      <c r="V9" s="153"/>
      <c r="W9" s="153"/>
      <c r="X9" s="153"/>
      <c r="Y9" s="153"/>
      <c r="Z9" s="153"/>
    </row>
    <row r="10" spans="1:26" x14ac:dyDescent="0.25">
      <c r="A10" s="156"/>
      <c r="B10" s="156"/>
      <c r="C10" s="156"/>
      <c r="D10" s="156" t="s">
        <v>67</v>
      </c>
      <c r="E10" s="156"/>
      <c r="F10" s="167"/>
      <c r="G10" s="157"/>
      <c r="H10" s="157"/>
      <c r="I10" s="157"/>
      <c r="J10" s="156"/>
      <c r="K10" s="156"/>
      <c r="L10" s="156"/>
      <c r="M10" s="156"/>
      <c r="N10" s="156"/>
      <c r="O10" s="156"/>
      <c r="P10" s="156"/>
      <c r="Q10" s="153"/>
      <c r="R10" s="153"/>
      <c r="S10" s="156"/>
      <c r="T10" s="153"/>
      <c r="U10" s="153"/>
      <c r="V10" s="153"/>
      <c r="W10" s="153"/>
      <c r="X10" s="153"/>
      <c r="Y10" s="153"/>
      <c r="Z10" s="153"/>
    </row>
    <row r="11" spans="1:26" ht="24.95" customHeight="1" x14ac:dyDescent="0.25">
      <c r="A11" s="171">
        <v>1</v>
      </c>
      <c r="B11" s="168" t="s">
        <v>83</v>
      </c>
      <c r="C11" s="172" t="s">
        <v>84</v>
      </c>
      <c r="D11" s="168" t="s">
        <v>85</v>
      </c>
      <c r="E11" s="168" t="s">
        <v>86</v>
      </c>
      <c r="F11" s="169">
        <v>18.105</v>
      </c>
      <c r="G11" s="170"/>
      <c r="H11" s="170"/>
      <c r="I11" s="170">
        <f>ROUND(F11*(G11+H11),1)</f>
        <v>0</v>
      </c>
      <c r="J11" s="168">
        <f>ROUND(F11*(N11),1)</f>
        <v>0</v>
      </c>
      <c r="K11" s="1">
        <f>ROUND(F11*(O11),1)</f>
        <v>0</v>
      </c>
      <c r="L11" s="1"/>
      <c r="M11" s="1">
        <f>ROUND(F11*(G11+H11),1)</f>
        <v>0</v>
      </c>
      <c r="N11" s="1">
        <v>0</v>
      </c>
      <c r="O11" s="1"/>
      <c r="P11" s="167">
        <f>ROUND(F11*(R11),3)</f>
        <v>0</v>
      </c>
      <c r="Q11" s="173"/>
      <c r="R11" s="173">
        <v>0</v>
      </c>
      <c r="S11" s="167">
        <f>ROUND(F11*(X11),3)</f>
        <v>0</v>
      </c>
      <c r="X11">
        <v>0</v>
      </c>
      <c r="Z11">
        <v>0</v>
      </c>
    </row>
    <row r="12" spans="1:26" ht="24.95" customHeight="1" x14ac:dyDescent="0.25">
      <c r="A12" s="171">
        <v>2</v>
      </c>
      <c r="B12" s="168" t="s">
        <v>83</v>
      </c>
      <c r="C12" s="172" t="s">
        <v>91</v>
      </c>
      <c r="D12" s="168" t="s">
        <v>92</v>
      </c>
      <c r="E12" s="168" t="s">
        <v>86</v>
      </c>
      <c r="F12" s="169">
        <v>10</v>
      </c>
      <c r="G12" s="170"/>
      <c r="H12" s="170"/>
      <c r="I12" s="170">
        <f>ROUND(F12*(G12+H12),1)</f>
        <v>0</v>
      </c>
      <c r="J12" s="168">
        <f>ROUND(F12*(N12),1)</f>
        <v>0</v>
      </c>
      <c r="K12" s="1">
        <f>ROUND(F12*(O12),1)</f>
        <v>0</v>
      </c>
      <c r="L12" s="1"/>
      <c r="M12" s="1">
        <f>ROUND(F12*(G12+H12),1)</f>
        <v>0</v>
      </c>
      <c r="N12" s="1">
        <v>0</v>
      </c>
      <c r="O12" s="1"/>
      <c r="P12" s="167">
        <f>ROUND(F12*(R12),3)</f>
        <v>0</v>
      </c>
      <c r="Q12" s="173"/>
      <c r="R12" s="173">
        <v>0</v>
      </c>
      <c r="S12" s="167">
        <f>ROUND(F12*(X12),3)</f>
        <v>0</v>
      </c>
      <c r="X12">
        <v>0</v>
      </c>
      <c r="Z12">
        <v>0</v>
      </c>
    </row>
    <row r="13" spans="1:26" x14ac:dyDescent="0.25">
      <c r="A13" s="156"/>
      <c r="B13" s="156"/>
      <c r="C13" s="156"/>
      <c r="D13" s="156" t="s">
        <v>67</v>
      </c>
      <c r="E13" s="156"/>
      <c r="F13" s="167"/>
      <c r="G13" s="159">
        <f>ROUND((SUM(L10:L12))/1,1)</f>
        <v>0</v>
      </c>
      <c r="H13" s="159">
        <f>ROUND((SUM(M10:M12))/1,1)</f>
        <v>0</v>
      </c>
      <c r="I13" s="159">
        <f>ROUND((SUM(I10:I12))/1,1)</f>
        <v>0</v>
      </c>
      <c r="J13" s="156"/>
      <c r="K13" s="156"/>
      <c r="L13" s="156">
        <f>ROUND((SUM(L10:L12))/1,1)</f>
        <v>0</v>
      </c>
      <c r="M13" s="156">
        <f>ROUND((SUM(M10:M12))/1,1)</f>
        <v>0</v>
      </c>
      <c r="N13" s="156"/>
      <c r="O13" s="156"/>
      <c r="P13" s="174">
        <f>ROUND((SUM(P10:P12))/1,1)</f>
        <v>0</v>
      </c>
      <c r="Q13" s="153"/>
      <c r="R13" s="153"/>
      <c r="S13" s="174">
        <f>ROUND((SUM(S10:S12))/1,1)</f>
        <v>0</v>
      </c>
      <c r="T13" s="153"/>
      <c r="U13" s="153"/>
      <c r="V13" s="153"/>
      <c r="W13" s="153"/>
      <c r="X13" s="153"/>
      <c r="Y13" s="153"/>
      <c r="Z13" s="153"/>
    </row>
    <row r="14" spans="1:26" x14ac:dyDescent="0.25">
      <c r="A14" s="1"/>
      <c r="B14" s="1"/>
      <c r="C14" s="1"/>
      <c r="D14" s="1"/>
      <c r="E14" s="1"/>
      <c r="F14" s="163"/>
      <c r="G14" s="149"/>
      <c r="H14" s="149"/>
      <c r="I14" s="149"/>
      <c r="J14" s="1"/>
      <c r="K14" s="1"/>
      <c r="L14" s="1"/>
      <c r="M14" s="1"/>
      <c r="N14" s="1"/>
      <c r="O14" s="1"/>
      <c r="P14" s="1"/>
      <c r="S14" s="1"/>
    </row>
    <row r="15" spans="1:26" x14ac:dyDescent="0.25">
      <c r="A15" s="156"/>
      <c r="B15" s="156"/>
      <c r="C15" s="156"/>
      <c r="D15" s="156" t="s">
        <v>70</v>
      </c>
      <c r="E15" s="156"/>
      <c r="F15" s="167"/>
      <c r="G15" s="157"/>
      <c r="H15" s="157"/>
      <c r="I15" s="157"/>
      <c r="J15" s="156"/>
      <c r="K15" s="156"/>
      <c r="L15" s="156"/>
      <c r="M15" s="156"/>
      <c r="N15" s="156"/>
      <c r="O15" s="156"/>
      <c r="P15" s="156"/>
      <c r="Q15" s="153"/>
      <c r="R15" s="153"/>
      <c r="S15" s="156"/>
      <c r="T15" s="153"/>
      <c r="U15" s="153"/>
      <c r="V15" s="153"/>
      <c r="W15" s="153"/>
      <c r="X15" s="153"/>
      <c r="Y15" s="153"/>
      <c r="Z15" s="153"/>
    </row>
    <row r="16" spans="1:26" ht="24.95" customHeight="1" x14ac:dyDescent="0.25">
      <c r="A16" s="171">
        <v>3</v>
      </c>
      <c r="B16" s="168" t="s">
        <v>116</v>
      </c>
      <c r="C16" s="172" t="s">
        <v>117</v>
      </c>
      <c r="D16" s="168" t="s">
        <v>118</v>
      </c>
      <c r="E16" s="168" t="s">
        <v>100</v>
      </c>
      <c r="F16" s="169">
        <v>60.35</v>
      </c>
      <c r="G16" s="170"/>
      <c r="H16" s="170"/>
      <c r="I16" s="170">
        <f>ROUND(F16*(G16+H16),1)</f>
        <v>0</v>
      </c>
      <c r="J16" s="168">
        <f>ROUND(F16*(N16),1)</f>
        <v>0</v>
      </c>
      <c r="K16" s="1">
        <f>ROUND(F16*(O16),1)</f>
        <v>0</v>
      </c>
      <c r="L16" s="1"/>
      <c r="M16" s="1">
        <f>ROUND(F16*(G16+H16),1)</f>
        <v>0</v>
      </c>
      <c r="N16" s="1">
        <v>0</v>
      </c>
      <c r="O16" s="1"/>
      <c r="P16" s="167">
        <f>ROUND(F16*(R16),3)</f>
        <v>12.215</v>
      </c>
      <c r="Q16" s="173"/>
      <c r="R16" s="173">
        <v>0.2024</v>
      </c>
      <c r="S16" s="167">
        <f>ROUND(F16*(X16),3)</f>
        <v>0</v>
      </c>
      <c r="X16">
        <v>0</v>
      </c>
      <c r="Z16">
        <v>0</v>
      </c>
    </row>
    <row r="17" spans="1:26" ht="24.95" customHeight="1" x14ac:dyDescent="0.25">
      <c r="A17" s="171">
        <v>4</v>
      </c>
      <c r="B17" s="168" t="s">
        <v>116</v>
      </c>
      <c r="C17" s="172" t="s">
        <v>119</v>
      </c>
      <c r="D17" s="168" t="s">
        <v>120</v>
      </c>
      <c r="E17" s="168" t="s">
        <v>100</v>
      </c>
      <c r="F17" s="169">
        <v>60.35</v>
      </c>
      <c r="G17" s="170"/>
      <c r="H17" s="170"/>
      <c r="I17" s="170">
        <f>ROUND(F17*(G17+H17),1)</f>
        <v>0</v>
      </c>
      <c r="J17" s="168">
        <f>ROUND(F17*(N17),1)</f>
        <v>0</v>
      </c>
      <c r="K17" s="1">
        <f>ROUND(F17*(O17),1)</f>
        <v>0</v>
      </c>
      <c r="L17" s="1"/>
      <c r="M17" s="1">
        <f>ROUND(F17*(G17+H17),1)</f>
        <v>0</v>
      </c>
      <c r="N17" s="1">
        <v>0</v>
      </c>
      <c r="O17" s="1"/>
      <c r="P17" s="167">
        <f>ROUND(F17*(R17),3)</f>
        <v>29.021999999999998</v>
      </c>
      <c r="Q17" s="173"/>
      <c r="R17" s="173">
        <v>0.48089999999999999</v>
      </c>
      <c r="S17" s="167">
        <f>ROUND(F17*(X17),3)</f>
        <v>0</v>
      </c>
      <c r="X17">
        <v>0</v>
      </c>
      <c r="Z17">
        <v>0</v>
      </c>
    </row>
    <row r="18" spans="1:26" ht="24.95" customHeight="1" x14ac:dyDescent="0.25">
      <c r="A18" s="171">
        <v>5</v>
      </c>
      <c r="B18" s="168" t="s">
        <v>116</v>
      </c>
      <c r="C18" s="172" t="s">
        <v>160</v>
      </c>
      <c r="D18" s="168" t="s">
        <v>161</v>
      </c>
      <c r="E18" s="168" t="s">
        <v>100</v>
      </c>
      <c r="F18" s="169">
        <v>60.35</v>
      </c>
      <c r="G18" s="170"/>
      <c r="H18" s="170"/>
      <c r="I18" s="170">
        <f>ROUND(F18*(G18+H18),1)</f>
        <v>0</v>
      </c>
      <c r="J18" s="168">
        <f>ROUND(F18*(N18),1)</f>
        <v>0</v>
      </c>
      <c r="K18" s="1">
        <f>ROUND(F18*(O18),1)</f>
        <v>0</v>
      </c>
      <c r="L18" s="1"/>
      <c r="M18" s="1">
        <f>ROUND(F18*(G18+H18),1)</f>
        <v>0</v>
      </c>
      <c r="N18" s="1">
        <v>0</v>
      </c>
      <c r="O18" s="1"/>
      <c r="P18" s="167">
        <f>ROUND(F18*(R18),3)</f>
        <v>5.9260000000000002</v>
      </c>
      <c r="Q18" s="173"/>
      <c r="R18" s="173">
        <v>9.8199999999999996E-2</v>
      </c>
      <c r="S18" s="167">
        <f>ROUND(F18*(X18),3)</f>
        <v>0</v>
      </c>
      <c r="X18">
        <v>0</v>
      </c>
      <c r="Z18">
        <v>0</v>
      </c>
    </row>
    <row r="19" spans="1:26" ht="24.95" customHeight="1" x14ac:dyDescent="0.25">
      <c r="A19" s="171">
        <v>6</v>
      </c>
      <c r="B19" s="168" t="s">
        <v>116</v>
      </c>
      <c r="C19" s="172" t="s">
        <v>121</v>
      </c>
      <c r="D19" s="168" t="s">
        <v>122</v>
      </c>
      <c r="E19" s="168" t="s">
        <v>100</v>
      </c>
      <c r="F19" s="169">
        <v>60.35</v>
      </c>
      <c r="G19" s="170"/>
      <c r="H19" s="170"/>
      <c r="I19" s="170">
        <f>ROUND(F19*(G19+H19),1)</f>
        <v>0</v>
      </c>
      <c r="J19" s="168">
        <f>ROUND(F19*(N19),1)</f>
        <v>0</v>
      </c>
      <c r="K19" s="1">
        <f>ROUND(F19*(O19),1)</f>
        <v>0</v>
      </c>
      <c r="L19" s="1"/>
      <c r="M19" s="1">
        <f>ROUND(F19*(G19+H19),1)</f>
        <v>0</v>
      </c>
      <c r="N19" s="1">
        <v>0</v>
      </c>
      <c r="O19" s="1"/>
      <c r="P19" s="167">
        <f>ROUND(F19*(R19),3)</f>
        <v>27.849</v>
      </c>
      <c r="Q19" s="173"/>
      <c r="R19" s="173">
        <v>0.46145000000000003</v>
      </c>
      <c r="S19" s="167">
        <f>ROUND(F19*(X19),3)</f>
        <v>0</v>
      </c>
      <c r="X19">
        <v>0</v>
      </c>
      <c r="Z19">
        <v>0</v>
      </c>
    </row>
    <row r="20" spans="1:26" x14ac:dyDescent="0.25">
      <c r="A20" s="156"/>
      <c r="B20" s="156"/>
      <c r="C20" s="156"/>
      <c r="D20" s="156" t="s">
        <v>70</v>
      </c>
      <c r="E20" s="156"/>
      <c r="F20" s="167"/>
      <c r="G20" s="159">
        <f>ROUND((SUM(L15:L19))/1,1)</f>
        <v>0</v>
      </c>
      <c r="H20" s="159">
        <f>ROUND((SUM(M15:M19))/1,1)</f>
        <v>0</v>
      </c>
      <c r="I20" s="159">
        <f>ROUND((SUM(I15:I19))/1,1)</f>
        <v>0</v>
      </c>
      <c r="J20" s="156"/>
      <c r="K20" s="156"/>
      <c r="L20" s="156">
        <f>ROUND((SUM(L15:L19))/1,1)</f>
        <v>0</v>
      </c>
      <c r="M20" s="156">
        <f>ROUND((SUM(M15:M19))/1,1)</f>
        <v>0</v>
      </c>
      <c r="N20" s="156"/>
      <c r="O20" s="156"/>
      <c r="P20" s="174">
        <f>ROUND((SUM(P15:P19))/1,1)</f>
        <v>75</v>
      </c>
      <c r="Q20" s="153"/>
      <c r="R20" s="153"/>
      <c r="S20" s="174">
        <f>ROUND((SUM(S15:S19))/1,1)</f>
        <v>0</v>
      </c>
      <c r="T20" s="153"/>
      <c r="U20" s="153"/>
      <c r="V20" s="153"/>
      <c r="W20" s="153"/>
      <c r="X20" s="153"/>
      <c r="Y20" s="153"/>
      <c r="Z20" s="153"/>
    </row>
    <row r="21" spans="1:26" x14ac:dyDescent="0.25">
      <c r="A21" s="1"/>
      <c r="B21" s="1"/>
      <c r="C21" s="1"/>
      <c r="D21" s="1"/>
      <c r="E21" s="1"/>
      <c r="F21" s="163"/>
      <c r="G21" s="149"/>
      <c r="H21" s="149"/>
      <c r="I21" s="149"/>
      <c r="J21" s="1"/>
      <c r="K21" s="1"/>
      <c r="L21" s="1"/>
      <c r="M21" s="1"/>
      <c r="N21" s="1"/>
      <c r="O21" s="1"/>
      <c r="P21" s="1"/>
      <c r="S21" s="1"/>
    </row>
    <row r="22" spans="1:26" x14ac:dyDescent="0.25">
      <c r="A22" s="156"/>
      <c r="B22" s="156"/>
      <c r="C22" s="156"/>
      <c r="D22" s="156" t="s">
        <v>72</v>
      </c>
      <c r="E22" s="156"/>
      <c r="F22" s="167"/>
      <c r="G22" s="157"/>
      <c r="H22" s="157"/>
      <c r="I22" s="157"/>
      <c r="J22" s="156"/>
      <c r="K22" s="156"/>
      <c r="L22" s="156"/>
      <c r="M22" s="156"/>
      <c r="N22" s="156"/>
      <c r="O22" s="156"/>
      <c r="P22" s="156"/>
      <c r="Q22" s="153"/>
      <c r="R22" s="153"/>
      <c r="S22" s="156"/>
      <c r="T22" s="153"/>
      <c r="U22" s="153"/>
      <c r="V22" s="153"/>
      <c r="W22" s="153"/>
      <c r="X22" s="153"/>
      <c r="Y22" s="153"/>
      <c r="Z22" s="153"/>
    </row>
    <row r="23" spans="1:26" ht="24.95" customHeight="1" x14ac:dyDescent="0.25">
      <c r="A23" s="171">
        <v>7</v>
      </c>
      <c r="B23" s="168" t="s">
        <v>116</v>
      </c>
      <c r="C23" s="172" t="s">
        <v>162</v>
      </c>
      <c r="D23" s="168" t="s">
        <v>163</v>
      </c>
      <c r="E23" s="168" t="s">
        <v>113</v>
      </c>
      <c r="F23" s="169">
        <v>75.012032500000004</v>
      </c>
      <c r="G23" s="170"/>
      <c r="H23" s="170"/>
      <c r="I23" s="170">
        <f>ROUND(F23*(G23+H23),1)</f>
        <v>0</v>
      </c>
      <c r="J23" s="168">
        <f>ROUND(F23*(N23),1)</f>
        <v>0</v>
      </c>
      <c r="K23" s="1">
        <f>ROUND(F23*(O23),1)</f>
        <v>0</v>
      </c>
      <c r="L23" s="1"/>
      <c r="M23" s="1">
        <f>ROUND(F23*(G23+H23),1)</f>
        <v>0</v>
      </c>
      <c r="N23" s="1">
        <v>0</v>
      </c>
      <c r="O23" s="1"/>
      <c r="P23" s="167">
        <f>ROUND(F23*(R23),3)</f>
        <v>0</v>
      </c>
      <c r="Q23" s="173"/>
      <c r="R23" s="173">
        <v>0</v>
      </c>
      <c r="S23" s="167">
        <f>ROUND(F23*(X23),3)</f>
        <v>0</v>
      </c>
      <c r="X23">
        <v>0</v>
      </c>
      <c r="Z23">
        <v>0</v>
      </c>
    </row>
    <row r="24" spans="1:26" x14ac:dyDescent="0.25">
      <c r="A24" s="156"/>
      <c r="B24" s="156"/>
      <c r="C24" s="156"/>
      <c r="D24" s="156" t="s">
        <v>72</v>
      </c>
      <c r="E24" s="156"/>
      <c r="F24" s="167"/>
      <c r="G24" s="159">
        <f>ROUND((SUM(L22:L23))/1,1)</f>
        <v>0</v>
      </c>
      <c r="H24" s="159">
        <f>ROUND((SUM(M22:M23))/1,1)</f>
        <v>0</v>
      </c>
      <c r="I24" s="159">
        <f>ROUND((SUM(I22:I23))/1,1)</f>
        <v>0</v>
      </c>
      <c r="J24" s="156"/>
      <c r="K24" s="156"/>
      <c r="L24" s="156">
        <f>ROUND((SUM(L22:L23))/1,1)</f>
        <v>0</v>
      </c>
      <c r="M24" s="156">
        <f>ROUND((SUM(M22:M23))/1,1)</f>
        <v>0</v>
      </c>
      <c r="N24" s="156"/>
      <c r="O24" s="156"/>
      <c r="P24" s="174">
        <f>ROUND((SUM(P22:P23))/1,1)</f>
        <v>0</v>
      </c>
      <c r="S24" s="167">
        <f>ROUND((SUM(S22:S23))/1,1)</f>
        <v>0</v>
      </c>
    </row>
    <row r="25" spans="1:26" x14ac:dyDescent="0.25">
      <c r="A25" s="1"/>
      <c r="B25" s="1"/>
      <c r="C25" s="1"/>
      <c r="D25" s="1"/>
      <c r="E25" s="1"/>
      <c r="F25" s="163"/>
      <c r="G25" s="149"/>
      <c r="H25" s="149"/>
      <c r="I25" s="149"/>
      <c r="J25" s="1"/>
      <c r="K25" s="1"/>
      <c r="L25" s="1"/>
      <c r="M25" s="1"/>
      <c r="N25" s="1"/>
      <c r="O25" s="1"/>
      <c r="P25" s="1"/>
      <c r="S25" s="1"/>
    </row>
    <row r="26" spans="1:26" x14ac:dyDescent="0.25">
      <c r="A26" s="156"/>
      <c r="B26" s="156"/>
      <c r="C26" s="156"/>
      <c r="D26" s="2" t="s">
        <v>66</v>
      </c>
      <c r="E26" s="156"/>
      <c r="F26" s="167"/>
      <c r="G26" s="159">
        <f>ROUND((SUM(L9:L25))/2,1)</f>
        <v>0</v>
      </c>
      <c r="H26" s="159">
        <f>ROUND((SUM(M9:M25))/2,1)</f>
        <v>0</v>
      </c>
      <c r="I26" s="159">
        <f>ROUND((SUM(I9:I25))/2,1)</f>
        <v>0</v>
      </c>
      <c r="J26" s="156"/>
      <c r="K26" s="156"/>
      <c r="L26" s="156">
        <f>ROUND((SUM(L9:L25))/2,1)</f>
        <v>0</v>
      </c>
      <c r="M26" s="156">
        <f>ROUND((SUM(M9:M25))/2,1)</f>
        <v>0</v>
      </c>
      <c r="N26" s="156"/>
      <c r="O26" s="156"/>
      <c r="P26" s="174">
        <f>ROUND((SUM(P9:P25))/2,1)</f>
        <v>75</v>
      </c>
      <c r="S26" s="174">
        <f>ROUND((SUM(S9:S25))/2,1)</f>
        <v>0</v>
      </c>
    </row>
    <row r="27" spans="1:26" x14ac:dyDescent="0.25">
      <c r="A27" s="175" t="s">
        <v>14</v>
      </c>
      <c r="B27" s="175"/>
      <c r="C27" s="175"/>
      <c r="D27" s="175"/>
      <c r="E27" s="175"/>
      <c r="F27" s="176" t="s">
        <v>73</v>
      </c>
      <c r="G27" s="177">
        <f>ROUND((SUM(L9:L26))/3,1)</f>
        <v>0</v>
      </c>
      <c r="H27" s="177">
        <f>ROUND((SUM(M9:M26))/3,1)</f>
        <v>0</v>
      </c>
      <c r="I27" s="177">
        <f>ROUND((SUM(I9:I26))/3,1)</f>
        <v>0</v>
      </c>
      <c r="J27" s="175"/>
      <c r="K27" s="175">
        <f>ROUND((SUM(K9:K26)),1)</f>
        <v>0</v>
      </c>
      <c r="L27" s="175">
        <f>ROUND((SUM(L9:L26))/3,1)</f>
        <v>0</v>
      </c>
      <c r="M27" s="175">
        <f>ROUND((SUM(M9:M26))/3,1)</f>
        <v>0</v>
      </c>
      <c r="N27" s="175"/>
      <c r="O27" s="175"/>
      <c r="P27" s="176">
        <f>ROUND((SUM(P9:P26))/3,1)</f>
        <v>75</v>
      </c>
      <c r="S27" s="176">
        <f>ROUND((SUM(S9:S26))/3,1)</f>
        <v>0</v>
      </c>
      <c r="Z27">
        <f>(SUM(Z9:Z26))</f>
        <v>0</v>
      </c>
    </row>
  </sheetData>
  <printOptions horizontalCentered="1" gridLines="1"/>
  <pageMargins left="0.7" right="6.9444444444444441E-3" top="0.75" bottom="0.75" header="0.3" footer="0.3"/>
  <pageSetup paperSize="9" orientation="landscape" horizontalDpi="1200" verticalDpi="1200" r:id="rId1"/>
  <headerFooter>
    <oddHeader>&amp;C&amp;B&amp; Rozpočet Triedenie a uskladnenie stavebných odpadov pre opätovné použitie a recykláciu / SO03-pripojenie k obslužnej komunikácii</oddHeader>
    <oddFooter>&amp;RStrana &amp;P z &amp;N    &amp;L&amp;7Spracované systémom Systematic®pyramida.wsn, tel.: 051 77 10 585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workbookViewId="0"/>
  </sheetViews>
  <sheetFormatPr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167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36" t="s">
        <v>1</v>
      </c>
      <c r="C2" s="38"/>
      <c r="D2" s="39"/>
      <c r="E2" s="39"/>
      <c r="F2" s="39"/>
      <c r="G2" s="43" t="s">
        <v>16</v>
      </c>
      <c r="H2" s="16"/>
      <c r="I2" s="27"/>
      <c r="J2" s="31"/>
    </row>
    <row r="3" spans="1:23" ht="18" customHeight="1" x14ac:dyDescent="0.25">
      <c r="A3" s="11"/>
      <c r="B3" s="23"/>
      <c r="C3" s="20"/>
      <c r="D3" s="17"/>
      <c r="E3" s="17"/>
      <c r="F3" s="17"/>
      <c r="G3" s="46" t="s">
        <v>18</v>
      </c>
      <c r="H3" s="17"/>
      <c r="I3" s="28"/>
      <c r="J3" s="32"/>
    </row>
    <row r="4" spans="1:23" ht="18" customHeight="1" x14ac:dyDescent="0.25">
      <c r="A4" s="11"/>
      <c r="B4" s="23"/>
      <c r="C4" s="20"/>
      <c r="D4" s="17"/>
      <c r="E4" s="17"/>
      <c r="F4" s="17"/>
      <c r="G4" s="17"/>
      <c r="H4" s="17"/>
      <c r="I4" s="28"/>
      <c r="J4" s="32"/>
    </row>
    <row r="5" spans="1:23" ht="18" customHeight="1" thickBot="1" x14ac:dyDescent="0.3">
      <c r="A5" s="11"/>
      <c r="B5" s="45" t="s">
        <v>19</v>
      </c>
      <c r="C5" s="20"/>
      <c r="D5" s="17"/>
      <c r="E5" s="17"/>
      <c r="F5" s="46" t="s">
        <v>20</v>
      </c>
      <c r="G5" s="17"/>
      <c r="H5" s="17"/>
      <c r="I5" s="44" t="s">
        <v>21</v>
      </c>
      <c r="J5" s="47" t="s">
        <v>22</v>
      </c>
    </row>
    <row r="6" spans="1:23" ht="18" customHeight="1" thickTop="1" x14ac:dyDescent="0.25">
      <c r="A6" s="11"/>
      <c r="B6" s="56" t="s">
        <v>23</v>
      </c>
      <c r="C6" s="52"/>
      <c r="D6" s="53"/>
      <c r="E6" s="53"/>
      <c r="F6" s="53"/>
      <c r="G6" s="57" t="s">
        <v>24</v>
      </c>
      <c r="H6" s="53"/>
      <c r="I6" s="54"/>
      <c r="J6" s="55"/>
    </row>
    <row r="7" spans="1:23" ht="18" customHeight="1" x14ac:dyDescent="0.25">
      <c r="A7" s="11"/>
      <c r="B7" s="48"/>
      <c r="C7" s="49"/>
      <c r="D7" s="18"/>
      <c r="E7" s="18"/>
      <c r="F7" s="18"/>
      <c r="G7" s="58" t="s">
        <v>25</v>
      </c>
      <c r="H7" s="18"/>
      <c r="I7" s="29"/>
      <c r="J7" s="50"/>
    </row>
    <row r="8" spans="1:23" ht="18" customHeight="1" x14ac:dyDescent="0.25">
      <c r="A8" s="11"/>
      <c r="B8" s="45" t="s">
        <v>26</v>
      </c>
      <c r="C8" s="20"/>
      <c r="D8" s="17"/>
      <c r="E8" s="17"/>
      <c r="F8" s="17"/>
      <c r="G8" s="46" t="s">
        <v>27</v>
      </c>
      <c r="H8" s="17"/>
      <c r="I8" s="28"/>
      <c r="J8" s="32"/>
    </row>
    <row r="9" spans="1:23" ht="18" customHeight="1" x14ac:dyDescent="0.25">
      <c r="A9" s="11"/>
      <c r="B9" s="23"/>
      <c r="C9" s="20"/>
      <c r="D9" s="17"/>
      <c r="E9" s="17"/>
      <c r="F9" s="17"/>
      <c r="G9" s="46" t="s">
        <v>25</v>
      </c>
      <c r="H9" s="17"/>
      <c r="I9" s="28"/>
      <c r="J9" s="32"/>
    </row>
    <row r="10" spans="1:23" ht="18" customHeight="1" x14ac:dyDescent="0.25">
      <c r="A10" s="11"/>
      <c r="B10" s="45" t="s">
        <v>28</v>
      </c>
      <c r="C10" s="20"/>
      <c r="D10" s="17"/>
      <c r="E10" s="17"/>
      <c r="F10" s="17"/>
      <c r="G10" s="46" t="s">
        <v>29</v>
      </c>
      <c r="H10" s="17"/>
      <c r="I10" s="28"/>
      <c r="J10" s="32"/>
    </row>
    <row r="11" spans="1:23" ht="18" customHeight="1" thickBot="1" x14ac:dyDescent="0.3">
      <c r="A11" s="11"/>
      <c r="B11" s="23"/>
      <c r="C11" s="20"/>
      <c r="D11" s="17"/>
      <c r="E11" s="17"/>
      <c r="F11" s="17"/>
      <c r="G11" s="46" t="s">
        <v>25</v>
      </c>
      <c r="H11" s="17"/>
      <c r="I11" s="28"/>
      <c r="J11" s="32"/>
    </row>
    <row r="12" spans="1:23" ht="18" customHeight="1" thickTop="1" x14ac:dyDescent="0.25">
      <c r="A12" s="11"/>
      <c r="B12" s="51"/>
      <c r="C12" s="52"/>
      <c r="D12" s="53"/>
      <c r="E12" s="53"/>
      <c r="F12" s="53"/>
      <c r="G12" s="53"/>
      <c r="H12" s="53"/>
      <c r="I12" s="54"/>
      <c r="J12" s="55"/>
    </row>
    <row r="13" spans="1:23" ht="18" customHeight="1" x14ac:dyDescent="0.25">
      <c r="A13" s="11"/>
      <c r="B13" s="48"/>
      <c r="C13" s="49"/>
      <c r="D13" s="18"/>
      <c r="E13" s="18"/>
      <c r="F13" s="18"/>
      <c r="G13" s="18"/>
      <c r="H13" s="18"/>
      <c r="I13" s="29"/>
      <c r="J13" s="50"/>
    </row>
    <row r="14" spans="1:23" ht="18" customHeight="1" thickBot="1" x14ac:dyDescent="0.3">
      <c r="A14" s="11"/>
      <c r="B14" s="23"/>
      <c r="C14" s="20"/>
      <c r="D14" s="17"/>
      <c r="E14" s="17"/>
      <c r="F14" s="17"/>
      <c r="G14" s="17"/>
      <c r="H14" s="17"/>
      <c r="I14" s="28"/>
      <c r="J14" s="32"/>
    </row>
    <row r="15" spans="1:23" ht="18" customHeight="1" thickTop="1" x14ac:dyDescent="0.25">
      <c r="A15" s="11"/>
      <c r="B15" s="91" t="s">
        <v>30</v>
      </c>
      <c r="C15" s="92" t="s">
        <v>6</v>
      </c>
      <c r="D15" s="92" t="s">
        <v>55</v>
      </c>
      <c r="E15" s="93" t="s">
        <v>56</v>
      </c>
      <c r="F15" s="105" t="s">
        <v>57</v>
      </c>
      <c r="G15" s="59" t="s">
        <v>35</v>
      </c>
      <c r="H15" s="62" t="s">
        <v>36</v>
      </c>
      <c r="I15" s="27"/>
      <c r="J15" s="55"/>
    </row>
    <row r="16" spans="1:23" ht="18" customHeight="1" x14ac:dyDescent="0.25">
      <c r="A16" s="11"/>
      <c r="B16" s="94">
        <v>1</v>
      </c>
      <c r="C16" s="95" t="s">
        <v>31</v>
      </c>
      <c r="D16" s="96">
        <f>'Kryci_list 927'!D16+'Kryci_list 929'!D16+'Kryci_list 930'!D16</f>
        <v>0</v>
      </c>
      <c r="E16" s="97">
        <f>'Kryci_list 927'!E16+'Kryci_list 929'!E16+'Kryci_list 930'!E16</f>
        <v>0</v>
      </c>
      <c r="F16" s="106">
        <f>'Kryci_list 927'!F16+'Kryci_list 929'!F16+'Kryci_list 930'!F16</f>
        <v>0</v>
      </c>
      <c r="G16" s="60">
        <v>6</v>
      </c>
      <c r="H16" s="115" t="s">
        <v>37</v>
      </c>
      <c r="I16" s="129"/>
      <c r="J16" s="126">
        <f>Rekapitulácia!F10</f>
        <v>0</v>
      </c>
    </row>
    <row r="17" spans="1:10" ht="18" customHeight="1" x14ac:dyDescent="0.25">
      <c r="A17" s="11"/>
      <c r="B17" s="67">
        <v>2</v>
      </c>
      <c r="C17" s="71" t="s">
        <v>32</v>
      </c>
      <c r="D17" s="78">
        <f>'Kryci_list 927'!D17+'Kryci_list 929'!D17+'Kryci_list 930'!D17</f>
        <v>0</v>
      </c>
      <c r="E17" s="76">
        <f>'Kryci_list 927'!E17+'Kryci_list 929'!E17+'Kryci_list 930'!E17</f>
        <v>0</v>
      </c>
      <c r="F17" s="81">
        <f>'Kryci_list 927'!F17+'Kryci_list 929'!F17+'Kryci_list 930'!F17</f>
        <v>0</v>
      </c>
      <c r="G17" s="61">
        <v>7</v>
      </c>
      <c r="H17" s="116" t="s">
        <v>38</v>
      </c>
      <c r="I17" s="129"/>
      <c r="J17" s="127">
        <f>Rekapitulácia!E10</f>
        <v>0</v>
      </c>
    </row>
    <row r="18" spans="1:10" ht="18" customHeight="1" x14ac:dyDescent="0.25">
      <c r="A18" s="11"/>
      <c r="B18" s="68">
        <v>3</v>
      </c>
      <c r="C18" s="72" t="s">
        <v>33</v>
      </c>
      <c r="D18" s="79">
        <f>'Kryci_list 927'!D18+'Kryci_list 929'!D18+'Kryci_list 930'!D18</f>
        <v>0</v>
      </c>
      <c r="E18" s="77">
        <f>'Kryci_list 927'!E18+'Kryci_list 929'!E18+'Kryci_list 930'!E18</f>
        <v>0</v>
      </c>
      <c r="F18" s="82">
        <f>'Kryci_list 927'!F18+'Kryci_list 929'!F18+'Kryci_list 930'!F18</f>
        <v>0</v>
      </c>
      <c r="G18" s="61">
        <v>8</v>
      </c>
      <c r="H18" s="116" t="s">
        <v>39</v>
      </c>
      <c r="I18" s="129"/>
      <c r="J18" s="127">
        <f>Rekapitulácia!D10</f>
        <v>0</v>
      </c>
    </row>
    <row r="19" spans="1:10" ht="18" customHeight="1" x14ac:dyDescent="0.25">
      <c r="A19" s="11"/>
      <c r="B19" s="68">
        <v>4</v>
      </c>
      <c r="C19" s="73"/>
      <c r="D19" s="79"/>
      <c r="E19" s="77"/>
      <c r="F19" s="82"/>
      <c r="G19" s="61">
        <v>9</v>
      </c>
      <c r="H19" s="125"/>
      <c r="I19" s="129"/>
      <c r="J19" s="128"/>
    </row>
    <row r="20" spans="1:10" ht="18" customHeight="1" thickBot="1" x14ac:dyDescent="0.3">
      <c r="A20" s="11"/>
      <c r="B20" s="68">
        <v>5</v>
      </c>
      <c r="C20" s="74" t="s">
        <v>34</v>
      </c>
      <c r="D20" s="80"/>
      <c r="E20" s="100"/>
      <c r="F20" s="107">
        <f>SUM(F16:F19)</f>
        <v>0</v>
      </c>
      <c r="G20" s="61">
        <v>10</v>
      </c>
      <c r="H20" s="116" t="s">
        <v>34</v>
      </c>
      <c r="I20" s="131"/>
      <c r="J20" s="99">
        <f>SUM(J16:J19)</f>
        <v>0</v>
      </c>
    </row>
    <row r="21" spans="1:10" ht="18" customHeight="1" thickTop="1" x14ac:dyDescent="0.25">
      <c r="A21" s="11"/>
      <c r="B21" s="65" t="s">
        <v>45</v>
      </c>
      <c r="C21" s="69" t="s">
        <v>7</v>
      </c>
      <c r="D21" s="75"/>
      <c r="E21" s="19"/>
      <c r="F21" s="98"/>
      <c r="G21" s="65" t="s">
        <v>51</v>
      </c>
      <c r="H21" s="62" t="s">
        <v>7</v>
      </c>
      <c r="I21" s="29"/>
      <c r="J21" s="132"/>
    </row>
    <row r="22" spans="1:10" ht="18" customHeight="1" x14ac:dyDescent="0.25">
      <c r="A22" s="11"/>
      <c r="B22" s="60">
        <v>11</v>
      </c>
      <c r="C22" s="63" t="s">
        <v>46</v>
      </c>
      <c r="D22" s="87"/>
      <c r="E22" s="90"/>
      <c r="F22" s="81">
        <f>'Kryci_list 927'!F22+'Kryci_list 929'!F22+'Kryci_list 930'!F22</f>
        <v>0</v>
      </c>
      <c r="G22" s="60">
        <v>16</v>
      </c>
      <c r="H22" s="115" t="s">
        <v>52</v>
      </c>
      <c r="I22" s="129"/>
      <c r="J22" s="126">
        <f>'Kryci_list 927'!J22+'Kryci_list 929'!J22+'Kryci_list 930'!J22</f>
        <v>0</v>
      </c>
    </row>
    <row r="23" spans="1:10" ht="18" customHeight="1" x14ac:dyDescent="0.25">
      <c r="A23" s="11"/>
      <c r="B23" s="61">
        <v>12</v>
      </c>
      <c r="C23" s="64" t="s">
        <v>47</v>
      </c>
      <c r="D23" s="66"/>
      <c r="E23" s="90"/>
      <c r="F23" s="82">
        <f>'Kryci_list 927'!F23+'Kryci_list 929'!F23+'Kryci_list 930'!F23</f>
        <v>0</v>
      </c>
      <c r="G23" s="61">
        <v>17</v>
      </c>
      <c r="H23" s="116" t="s">
        <v>53</v>
      </c>
      <c r="I23" s="129"/>
      <c r="J23" s="127">
        <f>'Kryci_list 927'!J23+'Kryci_list 929'!J23+'Kryci_list 930'!J23</f>
        <v>0</v>
      </c>
    </row>
    <row r="24" spans="1:10" ht="18" customHeight="1" x14ac:dyDescent="0.25">
      <c r="A24" s="11"/>
      <c r="B24" s="61">
        <v>13</v>
      </c>
      <c r="C24" s="64" t="s">
        <v>48</v>
      </c>
      <c r="D24" s="66"/>
      <c r="E24" s="90"/>
      <c r="F24" s="82">
        <f>'Kryci_list 927'!F24+'Kryci_list 929'!F24+'Kryci_list 930'!F24</f>
        <v>0</v>
      </c>
      <c r="G24" s="61">
        <v>18</v>
      </c>
      <c r="H24" s="116" t="s">
        <v>54</v>
      </c>
      <c r="I24" s="129"/>
      <c r="J24" s="127">
        <f>'Kryci_list 927'!J24+'Kryci_list 929'!J24+'Kryci_list 930'!J24</f>
        <v>0</v>
      </c>
    </row>
    <row r="25" spans="1:10" ht="18" customHeight="1" x14ac:dyDescent="0.25">
      <c r="A25" s="11"/>
      <c r="B25" s="61">
        <v>14</v>
      </c>
      <c r="C25" s="20"/>
      <c r="D25" s="66"/>
      <c r="E25" s="90"/>
      <c r="F25" s="88"/>
      <c r="G25" s="61">
        <v>19</v>
      </c>
      <c r="H25" s="125"/>
      <c r="I25" s="129"/>
      <c r="J25" s="127"/>
    </row>
    <row r="26" spans="1:10" ht="18" customHeight="1" thickBot="1" x14ac:dyDescent="0.3">
      <c r="A26" s="11"/>
      <c r="B26" s="61">
        <v>15</v>
      </c>
      <c r="C26" s="64"/>
      <c r="D26" s="66"/>
      <c r="E26" s="66"/>
      <c r="F26" s="108"/>
      <c r="G26" s="61">
        <v>20</v>
      </c>
      <c r="H26" s="116" t="s">
        <v>34</v>
      </c>
      <c r="I26" s="131"/>
      <c r="J26" s="99">
        <f>SUM(J22:J25)+SUM(F22:F25)</f>
        <v>0</v>
      </c>
    </row>
    <row r="27" spans="1:10" ht="18" customHeight="1" thickTop="1" x14ac:dyDescent="0.25">
      <c r="A27" s="11"/>
      <c r="B27" s="101"/>
      <c r="C27" s="143" t="s">
        <v>60</v>
      </c>
      <c r="D27" s="136"/>
      <c r="E27" s="102"/>
      <c r="F27" s="30"/>
      <c r="G27" s="109" t="s">
        <v>40</v>
      </c>
      <c r="H27" s="104" t="s">
        <v>41</v>
      </c>
      <c r="I27" s="29"/>
      <c r="J27" s="33"/>
    </row>
    <row r="28" spans="1:10" ht="18" customHeight="1" x14ac:dyDescent="0.25">
      <c r="A28" s="11"/>
      <c r="B28" s="26"/>
      <c r="C28" s="134"/>
      <c r="D28" s="137"/>
      <c r="E28" s="22"/>
      <c r="F28" s="11"/>
      <c r="G28" s="110">
        <v>21</v>
      </c>
      <c r="H28" s="114" t="s">
        <v>42</v>
      </c>
      <c r="I28" s="122"/>
      <c r="J28" s="118">
        <f>F20+J20+F26+J26</f>
        <v>0</v>
      </c>
    </row>
    <row r="29" spans="1:10" ht="18" customHeight="1" x14ac:dyDescent="0.25">
      <c r="A29" s="11"/>
      <c r="B29" s="83"/>
      <c r="C29" s="135"/>
      <c r="D29" s="138"/>
      <c r="E29" s="22"/>
      <c r="F29" s="11"/>
      <c r="G29" s="60">
        <v>22</v>
      </c>
      <c r="H29" s="115" t="s">
        <v>43</v>
      </c>
      <c r="I29" s="123">
        <f>Rekapitulácia!B11</f>
        <v>0</v>
      </c>
      <c r="J29" s="119">
        <f>ROUND(((ROUND(I29,1)*20)/100),1)</f>
        <v>0</v>
      </c>
    </row>
    <row r="30" spans="1:10" ht="18" customHeight="1" x14ac:dyDescent="0.25">
      <c r="A30" s="11"/>
      <c r="B30" s="23"/>
      <c r="C30" s="125"/>
      <c r="D30" s="129"/>
      <c r="E30" s="22"/>
      <c r="F30" s="11"/>
      <c r="G30" s="61">
        <v>23</v>
      </c>
      <c r="H30" s="116" t="s">
        <v>43</v>
      </c>
      <c r="I30" s="89">
        <f>Rekapitulácia!B12</f>
        <v>0</v>
      </c>
      <c r="J30" s="120">
        <f>ROUND(((ROUND(I30,1)*20)/100),1)</f>
        <v>0</v>
      </c>
    </row>
    <row r="31" spans="1:10" ht="18" customHeight="1" x14ac:dyDescent="0.25">
      <c r="A31" s="11"/>
      <c r="B31" s="24"/>
      <c r="C31" s="139"/>
      <c r="D31" s="140"/>
      <c r="E31" s="22"/>
      <c r="F31" s="11"/>
      <c r="G31" s="61">
        <v>24</v>
      </c>
      <c r="H31" s="116" t="s">
        <v>34</v>
      </c>
      <c r="I31" s="28"/>
      <c r="J31" s="191">
        <f>SUM(J28:J30)</f>
        <v>0</v>
      </c>
    </row>
    <row r="32" spans="1:10" ht="18" customHeight="1" thickBot="1" x14ac:dyDescent="0.3">
      <c r="A32" s="11"/>
      <c r="B32" s="48"/>
      <c r="C32" s="117"/>
      <c r="D32" s="124"/>
      <c r="E32" s="84"/>
      <c r="F32" s="85"/>
      <c r="G32" s="187" t="s">
        <v>44</v>
      </c>
      <c r="H32" s="188"/>
      <c r="I32" s="189"/>
      <c r="J32" s="190"/>
    </row>
    <row r="33" spans="1:10" ht="18" customHeight="1" thickTop="1" x14ac:dyDescent="0.25">
      <c r="A33" s="11"/>
      <c r="B33" s="101"/>
      <c r="C33" s="102"/>
      <c r="D33" s="141" t="s">
        <v>58</v>
      </c>
      <c r="E33" s="15"/>
      <c r="F33" s="15"/>
      <c r="G33" s="14"/>
      <c r="H33" s="141" t="s">
        <v>59</v>
      </c>
      <c r="I33" s="30"/>
      <c r="J33" s="34"/>
    </row>
    <row r="34" spans="1:10" ht="18" customHeight="1" x14ac:dyDescent="0.25">
      <c r="A34" s="11"/>
      <c r="B34" s="25"/>
      <c r="C34" s="21"/>
      <c r="D34" s="14"/>
      <c r="E34" s="14"/>
      <c r="F34" s="14"/>
      <c r="G34" s="14"/>
      <c r="H34" s="14"/>
      <c r="I34" s="30"/>
      <c r="J34" s="34"/>
    </row>
    <row r="35" spans="1:10" ht="18" customHeight="1" x14ac:dyDescent="0.25">
      <c r="A35" s="11"/>
      <c r="B35" s="26"/>
      <c r="C35" s="22"/>
      <c r="D35" s="3"/>
      <c r="E35" s="3"/>
      <c r="F35" s="3"/>
      <c r="G35" s="3"/>
      <c r="H35" s="3"/>
      <c r="I35" s="11"/>
      <c r="J35" s="35"/>
    </row>
    <row r="36" spans="1:10" ht="18" customHeight="1" x14ac:dyDescent="0.25">
      <c r="A36" s="11"/>
      <c r="B36" s="26"/>
      <c r="C36" s="22"/>
      <c r="D36" s="3"/>
      <c r="E36" s="3"/>
      <c r="F36" s="3"/>
      <c r="G36" s="3"/>
      <c r="H36" s="3"/>
      <c r="I36" s="11"/>
      <c r="J36" s="35"/>
    </row>
    <row r="37" spans="1:10" ht="18" customHeight="1" x14ac:dyDescent="0.25">
      <c r="A37" s="11"/>
      <c r="B37" s="26"/>
      <c r="C37" s="22"/>
      <c r="D37" s="3"/>
      <c r="E37" s="3"/>
      <c r="F37" s="3"/>
      <c r="G37" s="3"/>
      <c r="H37" s="3"/>
      <c r="I37" s="11"/>
      <c r="J37" s="35"/>
    </row>
    <row r="38" spans="1:10" ht="18" customHeight="1" x14ac:dyDescent="0.25">
      <c r="A38" s="11"/>
      <c r="B38" s="26"/>
      <c r="C38" s="22"/>
      <c r="D38" s="3"/>
      <c r="E38" s="3"/>
      <c r="F38" s="3"/>
      <c r="G38" s="3"/>
      <c r="H38" s="3"/>
      <c r="I38" s="11"/>
      <c r="J38" s="35"/>
    </row>
    <row r="39" spans="1:10" ht="18" customHeight="1" x14ac:dyDescent="0.25">
      <c r="A39" s="11"/>
      <c r="B39" s="26"/>
      <c r="C39" s="22"/>
      <c r="D39" s="3"/>
      <c r="E39" s="3"/>
      <c r="F39" s="3"/>
      <c r="G39" s="3"/>
      <c r="H39" s="3"/>
      <c r="I39" s="11"/>
      <c r="J39" s="35"/>
    </row>
    <row r="40" spans="1:10" ht="18" customHeight="1" thickBot="1" x14ac:dyDescent="0.3">
      <c r="A40" s="11"/>
      <c r="B40" s="83"/>
      <c r="C40" s="84"/>
      <c r="D40" s="12"/>
      <c r="E40" s="12"/>
      <c r="F40" s="12"/>
      <c r="G40" s="12"/>
      <c r="H40" s="12"/>
      <c r="I40" s="85"/>
      <c r="J40" s="86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pageMargins left="0.7" right="0.7" top="0.75" bottom="0.75" header="0.3" footer="0.3"/>
  <pageSetup paperSize="9" scale="95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workbookViewId="0"/>
  </sheetViews>
  <sheetFormatPr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15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37" t="s">
        <v>1</v>
      </c>
      <c r="C2" s="38"/>
      <c r="D2" s="39"/>
      <c r="E2" s="39"/>
      <c r="F2" s="39"/>
      <c r="G2" s="43" t="s">
        <v>16</v>
      </c>
      <c r="H2" s="16"/>
      <c r="I2" s="27"/>
      <c r="J2" s="31"/>
    </row>
    <row r="3" spans="1:23" ht="18" customHeight="1" x14ac:dyDescent="0.25">
      <c r="A3" s="11"/>
      <c r="B3" s="40" t="s">
        <v>17</v>
      </c>
      <c r="C3" s="41"/>
      <c r="D3" s="42"/>
      <c r="E3" s="42"/>
      <c r="F3" s="42"/>
      <c r="G3" s="17"/>
      <c r="H3" s="17"/>
      <c r="I3" s="28"/>
      <c r="J3" s="32"/>
    </row>
    <row r="4" spans="1:23" ht="18" customHeight="1" x14ac:dyDescent="0.25">
      <c r="A4" s="11"/>
      <c r="B4" s="23"/>
      <c r="C4" s="20"/>
      <c r="D4" s="17"/>
      <c r="E4" s="17"/>
      <c r="F4" s="17"/>
      <c r="G4" s="17"/>
      <c r="H4" s="17"/>
      <c r="I4" s="44" t="s">
        <v>18</v>
      </c>
      <c r="J4" s="32"/>
    </row>
    <row r="5" spans="1:23" ht="18" customHeight="1" thickBot="1" x14ac:dyDescent="0.3">
      <c r="A5" s="11"/>
      <c r="B5" s="45" t="s">
        <v>19</v>
      </c>
      <c r="C5" s="20"/>
      <c r="D5" s="17"/>
      <c r="E5" s="17"/>
      <c r="F5" s="46" t="s">
        <v>20</v>
      </c>
      <c r="G5" s="17"/>
      <c r="H5" s="17"/>
      <c r="I5" s="44" t="s">
        <v>21</v>
      </c>
      <c r="J5" s="47" t="s">
        <v>22</v>
      </c>
    </row>
    <row r="6" spans="1:23" ht="18" customHeight="1" thickTop="1" x14ac:dyDescent="0.25">
      <c r="A6" s="11"/>
      <c r="B6" s="56" t="s">
        <v>23</v>
      </c>
      <c r="C6" s="52"/>
      <c r="D6" s="53"/>
      <c r="E6" s="53"/>
      <c r="F6" s="53"/>
      <c r="G6" s="57" t="s">
        <v>24</v>
      </c>
      <c r="H6" s="53"/>
      <c r="I6" s="54"/>
      <c r="J6" s="55"/>
    </row>
    <row r="7" spans="1:23" ht="18" customHeight="1" x14ac:dyDescent="0.25">
      <c r="A7" s="11"/>
      <c r="B7" s="48"/>
      <c r="C7" s="49"/>
      <c r="D7" s="18"/>
      <c r="E7" s="18"/>
      <c r="F7" s="18"/>
      <c r="G7" s="58" t="s">
        <v>25</v>
      </c>
      <c r="H7" s="18"/>
      <c r="I7" s="29"/>
      <c r="J7" s="50"/>
    </row>
    <row r="8" spans="1:23" ht="18" customHeight="1" x14ac:dyDescent="0.25">
      <c r="A8" s="11"/>
      <c r="B8" s="45" t="s">
        <v>26</v>
      </c>
      <c r="C8" s="20"/>
      <c r="D8" s="17"/>
      <c r="E8" s="17"/>
      <c r="F8" s="17"/>
      <c r="G8" s="46" t="s">
        <v>27</v>
      </c>
      <c r="H8" s="17"/>
      <c r="I8" s="28"/>
      <c r="J8" s="32"/>
    </row>
    <row r="9" spans="1:23" ht="18" customHeight="1" x14ac:dyDescent="0.25">
      <c r="A9" s="11"/>
      <c r="B9" s="23"/>
      <c r="C9" s="20"/>
      <c r="D9" s="17"/>
      <c r="E9" s="17"/>
      <c r="F9" s="17"/>
      <c r="G9" s="46" t="s">
        <v>25</v>
      </c>
      <c r="H9" s="17"/>
      <c r="I9" s="28"/>
      <c r="J9" s="32"/>
    </row>
    <row r="10" spans="1:23" ht="18" customHeight="1" x14ac:dyDescent="0.25">
      <c r="A10" s="11"/>
      <c r="B10" s="45" t="s">
        <v>28</v>
      </c>
      <c r="C10" s="20"/>
      <c r="D10" s="17"/>
      <c r="E10" s="17"/>
      <c r="F10" s="17"/>
      <c r="G10" s="46" t="s">
        <v>29</v>
      </c>
      <c r="H10" s="17"/>
      <c r="I10" s="28"/>
      <c r="J10" s="32"/>
    </row>
    <row r="11" spans="1:23" ht="18" customHeight="1" thickBot="1" x14ac:dyDescent="0.3">
      <c r="A11" s="11"/>
      <c r="B11" s="23"/>
      <c r="C11" s="20"/>
      <c r="D11" s="17"/>
      <c r="E11" s="17"/>
      <c r="F11" s="17"/>
      <c r="G11" s="46" t="s">
        <v>25</v>
      </c>
      <c r="H11" s="17"/>
      <c r="I11" s="28"/>
      <c r="J11" s="32"/>
    </row>
    <row r="12" spans="1:23" ht="18" customHeight="1" thickTop="1" x14ac:dyDescent="0.25">
      <c r="A12" s="11"/>
      <c r="B12" s="51"/>
      <c r="C12" s="52"/>
      <c r="D12" s="53"/>
      <c r="E12" s="53"/>
      <c r="F12" s="53"/>
      <c r="G12" s="53"/>
      <c r="H12" s="53"/>
      <c r="I12" s="54"/>
      <c r="J12" s="55"/>
    </row>
    <row r="13" spans="1:23" ht="18" customHeight="1" x14ac:dyDescent="0.25">
      <c r="A13" s="11"/>
      <c r="B13" s="48"/>
      <c r="C13" s="49"/>
      <c r="D13" s="18"/>
      <c r="E13" s="18"/>
      <c r="F13" s="18"/>
      <c r="G13" s="18"/>
      <c r="H13" s="18"/>
      <c r="I13" s="29"/>
      <c r="J13" s="50"/>
    </row>
    <row r="14" spans="1:23" ht="18" customHeight="1" thickBot="1" x14ac:dyDescent="0.3">
      <c r="A14" s="11"/>
      <c r="B14" s="23"/>
      <c r="C14" s="20"/>
      <c r="D14" s="17"/>
      <c r="E14" s="17"/>
      <c r="F14" s="17"/>
      <c r="G14" s="17"/>
      <c r="H14" s="17"/>
      <c r="I14" s="28"/>
      <c r="J14" s="32"/>
    </row>
    <row r="15" spans="1:23" ht="18" customHeight="1" thickTop="1" x14ac:dyDescent="0.25">
      <c r="A15" s="11"/>
      <c r="B15" s="91" t="s">
        <v>30</v>
      </c>
      <c r="C15" s="92" t="s">
        <v>6</v>
      </c>
      <c r="D15" s="92" t="s">
        <v>55</v>
      </c>
      <c r="E15" s="93" t="s">
        <v>56</v>
      </c>
      <c r="F15" s="105" t="s">
        <v>57</v>
      </c>
      <c r="G15" s="59" t="s">
        <v>35</v>
      </c>
      <c r="H15" s="62" t="s">
        <v>36</v>
      </c>
      <c r="I15" s="27"/>
      <c r="J15" s="55"/>
    </row>
    <row r="16" spans="1:23" ht="18" customHeight="1" x14ac:dyDescent="0.25">
      <c r="A16" s="11"/>
      <c r="B16" s="94">
        <v>1</v>
      </c>
      <c r="C16" s="95" t="s">
        <v>31</v>
      </c>
      <c r="D16" s="96">
        <f>'Rekap 927'!B17</f>
        <v>0</v>
      </c>
      <c r="E16" s="97">
        <f>'Rekap 927'!C17</f>
        <v>0</v>
      </c>
      <c r="F16" s="106">
        <f>'Rekap 927'!D17</f>
        <v>0</v>
      </c>
      <c r="G16" s="60">
        <v>6</v>
      </c>
      <c r="H16" s="115" t="s">
        <v>37</v>
      </c>
      <c r="I16" s="129"/>
      <c r="J16" s="126">
        <v>0</v>
      </c>
    </row>
    <row r="17" spans="1:26" ht="18" customHeight="1" x14ac:dyDescent="0.25">
      <c r="A17" s="11"/>
      <c r="B17" s="67">
        <v>2</v>
      </c>
      <c r="C17" s="71" t="s">
        <v>32</v>
      </c>
      <c r="D17" s="78"/>
      <c r="E17" s="76"/>
      <c r="F17" s="81"/>
      <c r="G17" s="61">
        <v>7</v>
      </c>
      <c r="H17" s="116" t="s">
        <v>38</v>
      </c>
      <c r="I17" s="129"/>
      <c r="J17" s="127">
        <f>'SO 927'!Z49</f>
        <v>0</v>
      </c>
    </row>
    <row r="18" spans="1:26" ht="18" customHeight="1" x14ac:dyDescent="0.25">
      <c r="A18" s="11"/>
      <c r="B18" s="68">
        <v>3</v>
      </c>
      <c r="C18" s="72" t="s">
        <v>33</v>
      </c>
      <c r="D18" s="79"/>
      <c r="E18" s="77"/>
      <c r="F18" s="82"/>
      <c r="G18" s="61">
        <v>8</v>
      </c>
      <c r="H18" s="116" t="s">
        <v>39</v>
      </c>
      <c r="I18" s="129"/>
      <c r="J18" s="127">
        <v>0</v>
      </c>
    </row>
    <row r="19" spans="1:26" ht="18" customHeight="1" x14ac:dyDescent="0.25">
      <c r="A19" s="11"/>
      <c r="B19" s="68">
        <v>4</v>
      </c>
      <c r="C19" s="73"/>
      <c r="D19" s="79"/>
      <c r="E19" s="77"/>
      <c r="F19" s="82"/>
      <c r="G19" s="61">
        <v>9</v>
      </c>
      <c r="H19" s="125"/>
      <c r="I19" s="129"/>
      <c r="J19" s="128"/>
    </row>
    <row r="20" spans="1:26" ht="18" customHeight="1" thickBot="1" x14ac:dyDescent="0.3">
      <c r="A20" s="11"/>
      <c r="B20" s="68">
        <v>5</v>
      </c>
      <c r="C20" s="74" t="s">
        <v>34</v>
      </c>
      <c r="D20" s="80"/>
      <c r="E20" s="100"/>
      <c r="F20" s="107">
        <f>SUM(F16:F19)</f>
        <v>0</v>
      </c>
      <c r="G20" s="61">
        <v>10</v>
      </c>
      <c r="H20" s="116" t="s">
        <v>34</v>
      </c>
      <c r="I20" s="131"/>
      <c r="J20" s="99">
        <f>SUM(J16:J19)</f>
        <v>0</v>
      </c>
    </row>
    <row r="21" spans="1:26" ht="18" customHeight="1" thickTop="1" x14ac:dyDescent="0.25">
      <c r="A21" s="11"/>
      <c r="B21" s="65" t="s">
        <v>45</v>
      </c>
      <c r="C21" s="69" t="s">
        <v>7</v>
      </c>
      <c r="D21" s="75"/>
      <c r="E21" s="19"/>
      <c r="F21" s="98"/>
      <c r="G21" s="65" t="s">
        <v>51</v>
      </c>
      <c r="H21" s="62" t="s">
        <v>7</v>
      </c>
      <c r="I21" s="29"/>
      <c r="J21" s="132"/>
    </row>
    <row r="22" spans="1:26" ht="18" customHeight="1" x14ac:dyDescent="0.25">
      <c r="A22" s="11"/>
      <c r="B22" s="60">
        <v>11</v>
      </c>
      <c r="C22" s="63" t="s">
        <v>46</v>
      </c>
      <c r="D22" s="87"/>
      <c r="E22" s="89" t="s">
        <v>49</v>
      </c>
      <c r="F22" s="81">
        <f>((F16*U22*0)+(F17*V22*0)+(F18*W22*0))/100</f>
        <v>0</v>
      </c>
      <c r="G22" s="60">
        <v>16</v>
      </c>
      <c r="H22" s="115" t="s">
        <v>52</v>
      </c>
      <c r="I22" s="130" t="s">
        <v>49</v>
      </c>
      <c r="J22" s="126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61">
        <v>12</v>
      </c>
      <c r="C23" s="64" t="s">
        <v>47</v>
      </c>
      <c r="D23" s="66"/>
      <c r="E23" s="89" t="s">
        <v>50</v>
      </c>
      <c r="F23" s="82">
        <f>((F16*U23*0)+(F17*V23*0)+(F18*W23*0))/100</f>
        <v>0</v>
      </c>
      <c r="G23" s="61">
        <v>17</v>
      </c>
      <c r="H23" s="116" t="s">
        <v>53</v>
      </c>
      <c r="I23" s="130" t="s">
        <v>49</v>
      </c>
      <c r="J23" s="127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61">
        <v>13</v>
      </c>
      <c r="C24" s="64" t="s">
        <v>48</v>
      </c>
      <c r="D24" s="66"/>
      <c r="E24" s="89" t="s">
        <v>49</v>
      </c>
      <c r="F24" s="82">
        <f>((F16*U24*0)+(F17*V24*0)+(F18*W24*0))/100</f>
        <v>0</v>
      </c>
      <c r="G24" s="61">
        <v>18</v>
      </c>
      <c r="H24" s="116" t="s">
        <v>54</v>
      </c>
      <c r="I24" s="130" t="s">
        <v>50</v>
      </c>
      <c r="J24" s="127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1"/>
      <c r="B25" s="61">
        <v>14</v>
      </c>
      <c r="C25" s="20"/>
      <c r="D25" s="66"/>
      <c r="E25" s="90"/>
      <c r="F25" s="88"/>
      <c r="G25" s="61">
        <v>19</v>
      </c>
      <c r="H25" s="125"/>
      <c r="I25" s="129"/>
      <c r="J25" s="128"/>
    </row>
    <row r="26" spans="1:26" ht="18" customHeight="1" thickBot="1" x14ac:dyDescent="0.3">
      <c r="A26" s="11"/>
      <c r="B26" s="61">
        <v>15</v>
      </c>
      <c r="C26" s="64"/>
      <c r="D26" s="66"/>
      <c r="E26" s="66"/>
      <c r="F26" s="108"/>
      <c r="G26" s="61">
        <v>20</v>
      </c>
      <c r="H26" s="116" t="s">
        <v>34</v>
      </c>
      <c r="I26" s="131"/>
      <c r="J26" s="99">
        <f>SUM(J22:J25)+SUM(F22:F25)</f>
        <v>0</v>
      </c>
    </row>
    <row r="27" spans="1:26" ht="18" customHeight="1" thickTop="1" x14ac:dyDescent="0.25">
      <c r="A27" s="11"/>
      <c r="B27" s="101"/>
      <c r="C27" s="143" t="s">
        <v>60</v>
      </c>
      <c r="D27" s="136"/>
      <c r="E27" s="102"/>
      <c r="F27" s="30"/>
      <c r="G27" s="109" t="s">
        <v>40</v>
      </c>
      <c r="H27" s="104" t="s">
        <v>41</v>
      </c>
      <c r="I27" s="29"/>
      <c r="J27" s="33"/>
    </row>
    <row r="28" spans="1:26" ht="18" customHeight="1" x14ac:dyDescent="0.25">
      <c r="A28" s="11"/>
      <c r="B28" s="26"/>
      <c r="C28" s="134"/>
      <c r="D28" s="137"/>
      <c r="E28" s="22"/>
      <c r="F28" s="11"/>
      <c r="G28" s="110">
        <v>21</v>
      </c>
      <c r="H28" s="114" t="s">
        <v>42</v>
      </c>
      <c r="I28" s="122"/>
      <c r="J28" s="118">
        <f>F20+J20+F26+J26</f>
        <v>0</v>
      </c>
    </row>
    <row r="29" spans="1:26" ht="18" customHeight="1" x14ac:dyDescent="0.25">
      <c r="A29" s="11"/>
      <c r="B29" s="83"/>
      <c r="C29" s="135"/>
      <c r="D29" s="138"/>
      <c r="E29" s="22"/>
      <c r="F29" s="11"/>
      <c r="G29" s="60">
        <v>22</v>
      </c>
      <c r="H29" s="115" t="s">
        <v>43</v>
      </c>
      <c r="I29" s="123">
        <f>J28-SUM('SO 927'!K9:'SO 927'!K48)</f>
        <v>0</v>
      </c>
      <c r="J29" s="119">
        <f>ROUND(((ROUND(I29,1)*20)/100),1)</f>
        <v>0</v>
      </c>
    </row>
    <row r="30" spans="1:26" ht="18" customHeight="1" x14ac:dyDescent="0.25">
      <c r="A30" s="11"/>
      <c r="B30" s="23"/>
      <c r="C30" s="125"/>
      <c r="D30" s="129"/>
      <c r="E30" s="22"/>
      <c r="F30" s="11"/>
      <c r="G30" s="61">
        <v>23</v>
      </c>
      <c r="H30" s="116" t="s">
        <v>43</v>
      </c>
      <c r="I30" s="89">
        <f>SUM('SO 927'!K9:'SO 927'!K48)</f>
        <v>0</v>
      </c>
      <c r="J30" s="120">
        <f>ROUND(((ROUND(I30,1)*20)/100),1)</f>
        <v>0</v>
      </c>
    </row>
    <row r="31" spans="1:26" ht="18" customHeight="1" x14ac:dyDescent="0.25">
      <c r="A31" s="11"/>
      <c r="B31" s="24"/>
      <c r="C31" s="139"/>
      <c r="D31" s="140"/>
      <c r="E31" s="22"/>
      <c r="F31" s="11"/>
      <c r="G31" s="110">
        <v>24</v>
      </c>
      <c r="H31" s="114" t="s">
        <v>34</v>
      </c>
      <c r="I31" s="113"/>
      <c r="J31" s="133">
        <f>SUM(J28:J30)</f>
        <v>0</v>
      </c>
    </row>
    <row r="32" spans="1:26" ht="18" customHeight="1" thickBot="1" x14ac:dyDescent="0.3">
      <c r="A32" s="11"/>
      <c r="B32" s="48"/>
      <c r="C32" s="117"/>
      <c r="D32" s="124"/>
      <c r="E32" s="84"/>
      <c r="F32" s="85"/>
      <c r="G32" s="60" t="s">
        <v>44</v>
      </c>
      <c r="H32" s="117"/>
      <c r="I32" s="124"/>
      <c r="J32" s="121"/>
    </row>
    <row r="33" spans="1:10" ht="18" customHeight="1" thickTop="1" x14ac:dyDescent="0.25">
      <c r="A33" s="11"/>
      <c r="B33" s="101"/>
      <c r="C33" s="102"/>
      <c r="D33" s="141" t="s">
        <v>58</v>
      </c>
      <c r="E33" s="15"/>
      <c r="F33" s="103"/>
      <c r="G33" s="111">
        <v>26</v>
      </c>
      <c r="H33" s="142" t="s">
        <v>59</v>
      </c>
      <c r="I33" s="30"/>
      <c r="J33" s="112"/>
    </row>
    <row r="34" spans="1:10" ht="18" customHeight="1" x14ac:dyDescent="0.25">
      <c r="A34" s="11"/>
      <c r="B34" s="25"/>
      <c r="C34" s="21"/>
      <c r="D34" s="14"/>
      <c r="E34" s="14"/>
      <c r="F34" s="14"/>
      <c r="G34" s="14"/>
      <c r="H34" s="14"/>
      <c r="I34" s="30"/>
      <c r="J34" s="34"/>
    </row>
    <row r="35" spans="1:10" ht="18" customHeight="1" x14ac:dyDescent="0.25">
      <c r="A35" s="11"/>
      <c r="B35" s="26"/>
      <c r="C35" s="22"/>
      <c r="D35" s="3"/>
      <c r="E35" s="3"/>
      <c r="F35" s="3"/>
      <c r="G35" s="3"/>
      <c r="H35" s="3"/>
      <c r="I35" s="11"/>
      <c r="J35" s="35"/>
    </row>
    <row r="36" spans="1:10" ht="18" customHeight="1" x14ac:dyDescent="0.25">
      <c r="A36" s="11"/>
      <c r="B36" s="26"/>
      <c r="C36" s="22"/>
      <c r="D36" s="3"/>
      <c r="E36" s="3"/>
      <c r="F36" s="3"/>
      <c r="G36" s="3"/>
      <c r="H36" s="3"/>
      <c r="I36" s="11"/>
      <c r="J36" s="35"/>
    </row>
    <row r="37" spans="1:10" ht="18" customHeight="1" x14ac:dyDescent="0.25">
      <c r="A37" s="11"/>
      <c r="B37" s="26"/>
      <c r="C37" s="22"/>
      <c r="D37" s="3"/>
      <c r="E37" s="3"/>
      <c r="F37" s="3"/>
      <c r="G37" s="3"/>
      <c r="H37" s="3"/>
      <c r="I37" s="11"/>
      <c r="J37" s="35"/>
    </row>
    <row r="38" spans="1:10" ht="18" customHeight="1" x14ac:dyDescent="0.25">
      <c r="A38" s="11"/>
      <c r="B38" s="26"/>
      <c r="C38" s="22"/>
      <c r="D38" s="3"/>
      <c r="E38" s="3"/>
      <c r="F38" s="3"/>
      <c r="G38" s="3"/>
      <c r="H38" s="3"/>
      <c r="I38" s="11"/>
      <c r="J38" s="35"/>
    </row>
    <row r="39" spans="1:10" ht="18" customHeight="1" x14ac:dyDescent="0.25">
      <c r="A39" s="11"/>
      <c r="B39" s="26"/>
      <c r="C39" s="22"/>
      <c r="D39" s="3"/>
      <c r="E39" s="3"/>
      <c r="F39" s="3"/>
      <c r="G39" s="3"/>
      <c r="H39" s="3"/>
      <c r="I39" s="11"/>
      <c r="J39" s="35"/>
    </row>
    <row r="40" spans="1:10" ht="18" customHeight="1" thickBot="1" x14ac:dyDescent="0.3">
      <c r="A40" s="11"/>
      <c r="B40" s="83"/>
      <c r="C40" s="84"/>
      <c r="D40" s="12"/>
      <c r="E40" s="12"/>
      <c r="F40" s="12"/>
      <c r="G40" s="12"/>
      <c r="H40" s="12"/>
      <c r="I40" s="85"/>
      <c r="J40" s="86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pageMargins left="0.7" right="0.7" top="0.75" bottom="0.75" header="0.3" footer="0.3"/>
  <pageSetup paperSize="9" scale="95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/>
  </sheetViews>
  <sheetFormatPr defaultRowHeight="15" x14ac:dyDescent="0.25"/>
  <cols>
    <col min="1" max="1" width="40.7109375" customWidth="1"/>
    <col min="2" max="4" width="12.7109375" customWidth="1"/>
    <col min="5" max="6" width="15.7109375" customWidth="1"/>
    <col min="10" max="26" width="0" hidden="1" customWidth="1"/>
  </cols>
  <sheetData>
    <row r="1" spans="1:26" x14ac:dyDescent="0.25">
      <c r="A1" s="145" t="s">
        <v>23</v>
      </c>
      <c r="B1" s="144"/>
      <c r="C1" s="144"/>
      <c r="D1" s="145" t="s">
        <v>20</v>
      </c>
      <c r="E1" s="144"/>
      <c r="F1" s="144"/>
      <c r="W1">
        <v>30.126000000000001</v>
      </c>
    </row>
    <row r="2" spans="1:26" x14ac:dyDescent="0.25">
      <c r="A2" s="145" t="s">
        <v>28</v>
      </c>
      <c r="B2" s="144"/>
      <c r="C2" s="144"/>
      <c r="D2" s="145" t="s">
        <v>18</v>
      </c>
      <c r="E2" s="144"/>
      <c r="F2" s="144"/>
    </row>
    <row r="3" spans="1:26" x14ac:dyDescent="0.25">
      <c r="A3" s="145" t="s">
        <v>26</v>
      </c>
      <c r="B3" s="144"/>
      <c r="C3" s="144"/>
      <c r="D3" s="145" t="s">
        <v>64</v>
      </c>
      <c r="E3" s="144"/>
      <c r="F3" s="144"/>
    </row>
    <row r="4" spans="1:26" x14ac:dyDescent="0.25">
      <c r="A4" s="145" t="s">
        <v>1</v>
      </c>
      <c r="B4" s="144"/>
      <c r="C4" s="144"/>
      <c r="D4" s="144"/>
      <c r="E4" s="144"/>
      <c r="F4" s="144"/>
    </row>
    <row r="5" spans="1:26" x14ac:dyDescent="0.25">
      <c r="A5" s="145" t="s">
        <v>17</v>
      </c>
      <c r="B5" s="144"/>
      <c r="C5" s="144"/>
      <c r="D5" s="144"/>
      <c r="E5" s="144"/>
      <c r="F5" s="144"/>
    </row>
    <row r="6" spans="1:26" x14ac:dyDescent="0.25">
      <c r="A6" s="144"/>
      <c r="B6" s="144"/>
      <c r="C6" s="144"/>
      <c r="D6" s="144"/>
      <c r="E6" s="144"/>
      <c r="F6" s="144"/>
    </row>
    <row r="7" spans="1:26" x14ac:dyDescent="0.25">
      <c r="A7" s="144"/>
      <c r="B7" s="144"/>
      <c r="C7" s="144"/>
      <c r="D7" s="144"/>
      <c r="E7" s="144"/>
      <c r="F7" s="144"/>
    </row>
    <row r="8" spans="1:26" x14ac:dyDescent="0.25">
      <c r="A8" s="146" t="s">
        <v>65</v>
      </c>
      <c r="B8" s="144"/>
      <c r="C8" s="144"/>
      <c r="D8" s="144"/>
      <c r="E8" s="144"/>
      <c r="F8" s="144"/>
    </row>
    <row r="9" spans="1:26" x14ac:dyDescent="0.25">
      <c r="A9" s="147" t="s">
        <v>61</v>
      </c>
      <c r="B9" s="147" t="s">
        <v>55</v>
      </c>
      <c r="C9" s="147" t="s">
        <v>56</v>
      </c>
      <c r="D9" s="147" t="s">
        <v>34</v>
      </c>
      <c r="E9" s="147" t="s">
        <v>62</v>
      </c>
      <c r="F9" s="147" t="s">
        <v>63</v>
      </c>
    </row>
    <row r="10" spans="1:26" x14ac:dyDescent="0.25">
      <c r="A10" s="154" t="s">
        <v>66</v>
      </c>
      <c r="B10" s="155"/>
      <c r="C10" s="151"/>
      <c r="D10" s="151"/>
      <c r="E10" s="152"/>
      <c r="F10" s="152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</row>
    <row r="11" spans="1:26" x14ac:dyDescent="0.25">
      <c r="A11" s="156" t="s">
        <v>67</v>
      </c>
      <c r="B11" s="157">
        <f>'SO 927'!L18</f>
        <v>0</v>
      </c>
      <c r="C11" s="157">
        <f>'SO 927'!M18</f>
        <v>0</v>
      </c>
      <c r="D11" s="157">
        <f>'SO 927'!I18</f>
        <v>0</v>
      </c>
      <c r="E11" s="158">
        <f>'SO 927'!P18</f>
        <v>0</v>
      </c>
      <c r="F11" s="158">
        <f>'SO 927'!S18</f>
        <v>0</v>
      </c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</row>
    <row r="12" spans="1:26" x14ac:dyDescent="0.25">
      <c r="A12" s="156" t="s">
        <v>68</v>
      </c>
      <c r="B12" s="157">
        <f>'SO 927'!L23</f>
        <v>0</v>
      </c>
      <c r="C12" s="157">
        <f>'SO 927'!M23</f>
        <v>0</v>
      </c>
      <c r="D12" s="157">
        <f>'SO 927'!I23</f>
        <v>0</v>
      </c>
      <c r="E12" s="158">
        <f>'SO 927'!P23</f>
        <v>159.19999999999999</v>
      </c>
      <c r="F12" s="158">
        <f>'SO 927'!S23</f>
        <v>0</v>
      </c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</row>
    <row r="13" spans="1:26" x14ac:dyDescent="0.25">
      <c r="A13" s="156" t="s">
        <v>69</v>
      </c>
      <c r="B13" s="157">
        <f>'SO 927'!L30</f>
        <v>0</v>
      </c>
      <c r="C13" s="157">
        <f>'SO 927'!M30</f>
        <v>0</v>
      </c>
      <c r="D13" s="157">
        <f>'SO 927'!I30</f>
        <v>0</v>
      </c>
      <c r="E13" s="158">
        <f>'SO 927'!P30</f>
        <v>25.3</v>
      </c>
      <c r="F13" s="158">
        <f>'SO 927'!S30</f>
        <v>0</v>
      </c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</row>
    <row r="14" spans="1:26" x14ac:dyDescent="0.25">
      <c r="A14" s="156" t="s">
        <v>70</v>
      </c>
      <c r="B14" s="157">
        <f>'SO 927'!L36</f>
        <v>0</v>
      </c>
      <c r="C14" s="157">
        <f>'SO 927'!M36</f>
        <v>0</v>
      </c>
      <c r="D14" s="157">
        <f>'SO 927'!I36</f>
        <v>0</v>
      </c>
      <c r="E14" s="158">
        <f>'SO 927'!P36</f>
        <v>723.4</v>
      </c>
      <c r="F14" s="158">
        <f>'SO 927'!S36</f>
        <v>0</v>
      </c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</row>
    <row r="15" spans="1:26" x14ac:dyDescent="0.25">
      <c r="A15" s="156" t="s">
        <v>71</v>
      </c>
      <c r="B15" s="157">
        <f>'SO 927'!L42</f>
        <v>0</v>
      </c>
      <c r="C15" s="157">
        <f>'SO 927'!M42</f>
        <v>0</v>
      </c>
      <c r="D15" s="157">
        <f>'SO 927'!I42</f>
        <v>0</v>
      </c>
      <c r="E15" s="158">
        <f>'SO 927'!P42</f>
        <v>0.7</v>
      </c>
      <c r="F15" s="158">
        <f>'SO 927'!S42</f>
        <v>0</v>
      </c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</row>
    <row r="16" spans="1:26" x14ac:dyDescent="0.25">
      <c r="A16" s="156" t="s">
        <v>72</v>
      </c>
      <c r="B16" s="157">
        <f>'SO 927'!L46</f>
        <v>0</v>
      </c>
      <c r="C16" s="157">
        <f>'SO 927'!M46</f>
        <v>0</v>
      </c>
      <c r="D16" s="157">
        <f>'SO 927'!I46</f>
        <v>0</v>
      </c>
      <c r="E16" s="158">
        <f>'SO 927'!P46</f>
        <v>0</v>
      </c>
      <c r="F16" s="158">
        <f>'SO 927'!S46</f>
        <v>0</v>
      </c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</row>
    <row r="17" spans="1:26" x14ac:dyDescent="0.25">
      <c r="A17" s="2" t="s">
        <v>66</v>
      </c>
      <c r="B17" s="159">
        <f>'SO 927'!L48</f>
        <v>0</v>
      </c>
      <c r="C17" s="159">
        <f>'SO 927'!M48</f>
        <v>0</v>
      </c>
      <c r="D17" s="159">
        <f>'SO 927'!I48</f>
        <v>0</v>
      </c>
      <c r="E17" s="160">
        <f>'SO 927'!P48</f>
        <v>908.6</v>
      </c>
      <c r="F17" s="160">
        <f>'SO 927'!S48</f>
        <v>0</v>
      </c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</row>
    <row r="18" spans="1:26" x14ac:dyDescent="0.25">
      <c r="A18" s="1"/>
      <c r="B18" s="149"/>
      <c r="C18" s="149"/>
      <c r="D18" s="149"/>
      <c r="E18" s="148"/>
      <c r="F18" s="148"/>
    </row>
    <row r="19" spans="1:26" x14ac:dyDescent="0.25">
      <c r="A19" s="2" t="s">
        <v>73</v>
      </c>
      <c r="B19" s="159">
        <f>'SO 927'!L49</f>
        <v>0</v>
      </c>
      <c r="C19" s="159">
        <f>'SO 927'!M49</f>
        <v>0</v>
      </c>
      <c r="D19" s="159">
        <f>'SO 927'!I49</f>
        <v>0</v>
      </c>
      <c r="E19" s="160">
        <f>'SO 927'!P49</f>
        <v>908.6</v>
      </c>
      <c r="F19" s="160">
        <f>'SO 927'!S49</f>
        <v>0</v>
      </c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</row>
    <row r="20" spans="1:26" x14ac:dyDescent="0.25">
      <c r="A20" s="1"/>
      <c r="B20" s="149"/>
      <c r="C20" s="149"/>
      <c r="D20" s="149"/>
      <c r="E20" s="148"/>
      <c r="F20" s="148"/>
    </row>
    <row r="21" spans="1:26" x14ac:dyDescent="0.25">
      <c r="A21" s="1"/>
      <c r="B21" s="149"/>
      <c r="C21" s="149"/>
      <c r="D21" s="149"/>
      <c r="E21" s="148"/>
      <c r="F21" s="148"/>
    </row>
    <row r="22" spans="1:26" x14ac:dyDescent="0.25">
      <c r="A22" s="1"/>
      <c r="B22" s="149"/>
      <c r="C22" s="149"/>
      <c r="D22" s="149"/>
      <c r="E22" s="148"/>
      <c r="F22" s="148"/>
    </row>
    <row r="23" spans="1:26" x14ac:dyDescent="0.25">
      <c r="A23" s="1"/>
      <c r="B23" s="149"/>
      <c r="C23" s="149"/>
      <c r="D23" s="149"/>
      <c r="E23" s="148"/>
      <c r="F23" s="148"/>
    </row>
    <row r="24" spans="1:26" x14ac:dyDescent="0.25">
      <c r="A24" s="1"/>
      <c r="B24" s="149"/>
      <c r="C24" s="149"/>
      <c r="D24" s="149"/>
      <c r="E24" s="148"/>
      <c r="F24" s="148"/>
    </row>
    <row r="25" spans="1:26" x14ac:dyDescent="0.25">
      <c r="A25" s="1"/>
      <c r="B25" s="149"/>
      <c r="C25" s="149"/>
      <c r="D25" s="149"/>
      <c r="E25" s="148"/>
      <c r="F25" s="148"/>
    </row>
    <row r="26" spans="1:26" x14ac:dyDescent="0.25">
      <c r="A26" s="1"/>
      <c r="B26" s="149"/>
      <c r="C26" s="149"/>
      <c r="D26" s="149"/>
      <c r="E26" s="148"/>
      <c r="F26" s="148"/>
    </row>
    <row r="27" spans="1:26" x14ac:dyDescent="0.25">
      <c r="A27" s="1"/>
      <c r="B27" s="149"/>
      <c r="C27" s="149"/>
      <c r="D27" s="149"/>
      <c r="E27" s="148"/>
      <c r="F27" s="148"/>
    </row>
    <row r="28" spans="1:26" x14ac:dyDescent="0.25">
      <c r="A28" s="1"/>
      <c r="B28" s="149"/>
      <c r="C28" s="149"/>
      <c r="D28" s="149"/>
      <c r="E28" s="148"/>
      <c r="F28" s="148"/>
    </row>
    <row r="29" spans="1:26" x14ac:dyDescent="0.25">
      <c r="A29" s="1"/>
      <c r="B29" s="149"/>
      <c r="C29" s="149"/>
      <c r="D29" s="149"/>
      <c r="E29" s="148"/>
      <c r="F29" s="148"/>
    </row>
    <row r="30" spans="1:26" x14ac:dyDescent="0.25">
      <c r="A30" s="1"/>
      <c r="B30" s="149"/>
      <c r="C30" s="149"/>
      <c r="D30" s="149"/>
      <c r="E30" s="148"/>
      <c r="F30" s="148"/>
    </row>
    <row r="31" spans="1:26" x14ac:dyDescent="0.25">
      <c r="A31" s="1"/>
      <c r="B31" s="149"/>
      <c r="C31" s="149"/>
      <c r="D31" s="149"/>
      <c r="E31" s="148"/>
      <c r="F31" s="148"/>
    </row>
    <row r="32" spans="1:26" x14ac:dyDescent="0.25">
      <c r="A32" s="1"/>
      <c r="B32" s="149"/>
      <c r="C32" s="149"/>
      <c r="D32" s="149"/>
      <c r="E32" s="148"/>
      <c r="F32" s="148"/>
    </row>
    <row r="33" spans="1:6" x14ac:dyDescent="0.25">
      <c r="A33" s="1"/>
      <c r="B33" s="149"/>
      <c r="C33" s="149"/>
      <c r="D33" s="149"/>
      <c r="E33" s="148"/>
      <c r="F33" s="148"/>
    </row>
    <row r="34" spans="1:6" x14ac:dyDescent="0.25">
      <c r="A34" s="1"/>
      <c r="B34" s="149"/>
      <c r="C34" s="149"/>
      <c r="D34" s="149"/>
      <c r="E34" s="148"/>
      <c r="F34" s="148"/>
    </row>
    <row r="35" spans="1:6" x14ac:dyDescent="0.25">
      <c r="A35" s="1"/>
      <c r="B35" s="149"/>
      <c r="C35" s="149"/>
      <c r="D35" s="149"/>
      <c r="E35" s="148"/>
      <c r="F35" s="148"/>
    </row>
    <row r="36" spans="1:6" x14ac:dyDescent="0.25">
      <c r="A36" s="1"/>
      <c r="B36" s="149"/>
      <c r="C36" s="149"/>
      <c r="D36" s="149"/>
      <c r="E36" s="148"/>
      <c r="F36" s="148"/>
    </row>
    <row r="37" spans="1:6" x14ac:dyDescent="0.25">
      <c r="A37" s="1"/>
      <c r="B37" s="149"/>
      <c r="C37" s="149"/>
      <c r="D37" s="149"/>
      <c r="E37" s="148"/>
      <c r="F37" s="148"/>
    </row>
    <row r="38" spans="1:6" x14ac:dyDescent="0.25">
      <c r="A38" s="1"/>
      <c r="B38" s="149"/>
      <c r="C38" s="149"/>
      <c r="D38" s="149"/>
      <c r="E38" s="148"/>
      <c r="F38" s="148"/>
    </row>
    <row r="39" spans="1:6" x14ac:dyDescent="0.25">
      <c r="A39" s="1"/>
      <c r="B39" s="149"/>
      <c r="C39" s="149"/>
      <c r="D39" s="149"/>
      <c r="E39" s="148"/>
      <c r="F39" s="148"/>
    </row>
    <row r="40" spans="1:6" x14ac:dyDescent="0.25">
      <c r="A40" s="1"/>
      <c r="B40" s="149"/>
      <c r="C40" s="149"/>
      <c r="D40" s="149"/>
      <c r="E40" s="148"/>
      <c r="F40" s="148"/>
    </row>
    <row r="41" spans="1:6" x14ac:dyDescent="0.25">
      <c r="A41" s="1"/>
      <c r="B41" s="149"/>
      <c r="C41" s="149"/>
      <c r="D41" s="149"/>
      <c r="E41" s="148"/>
      <c r="F41" s="148"/>
    </row>
    <row r="42" spans="1:6" x14ac:dyDescent="0.25">
      <c r="A42" s="1"/>
      <c r="B42" s="149"/>
      <c r="C42" s="149"/>
      <c r="D42" s="149"/>
      <c r="E42" s="148"/>
      <c r="F42" s="148"/>
    </row>
    <row r="43" spans="1:6" x14ac:dyDescent="0.25">
      <c r="A43" s="1"/>
      <c r="B43" s="149"/>
      <c r="C43" s="149"/>
      <c r="D43" s="149"/>
      <c r="E43" s="148"/>
      <c r="F43" s="148"/>
    </row>
    <row r="44" spans="1:6" x14ac:dyDescent="0.25">
      <c r="A44" s="1"/>
      <c r="B44" s="149"/>
      <c r="C44" s="149"/>
      <c r="D44" s="149"/>
      <c r="E44" s="148"/>
      <c r="F44" s="148"/>
    </row>
    <row r="45" spans="1:6" x14ac:dyDescent="0.25">
      <c r="A45" s="1"/>
      <c r="B45" s="149"/>
      <c r="C45" s="149"/>
      <c r="D45" s="149"/>
      <c r="E45" s="148"/>
      <c r="F45" s="148"/>
    </row>
    <row r="46" spans="1:6" x14ac:dyDescent="0.25">
      <c r="A46" s="1"/>
      <c r="B46" s="149"/>
      <c r="C46" s="149"/>
      <c r="D46" s="149"/>
      <c r="E46" s="148"/>
      <c r="F46" s="148"/>
    </row>
    <row r="47" spans="1:6" x14ac:dyDescent="0.25">
      <c r="A47" s="1"/>
      <c r="B47" s="149"/>
      <c r="C47" s="149"/>
      <c r="D47" s="149"/>
      <c r="E47" s="148"/>
      <c r="F47" s="148"/>
    </row>
    <row r="48" spans="1:6" x14ac:dyDescent="0.25">
      <c r="A48" s="1"/>
      <c r="B48" s="149"/>
      <c r="C48" s="149"/>
      <c r="D48" s="149"/>
      <c r="E48" s="148"/>
      <c r="F48" s="148"/>
    </row>
    <row r="49" spans="1:6" x14ac:dyDescent="0.25">
      <c r="A49" s="1"/>
      <c r="B49" s="149"/>
      <c r="C49" s="149"/>
      <c r="D49" s="149"/>
      <c r="E49" s="148"/>
      <c r="F49" s="148"/>
    </row>
    <row r="50" spans="1:6" x14ac:dyDescent="0.25">
      <c r="A50" s="1"/>
      <c r="B50" s="149"/>
      <c r="C50" s="149"/>
      <c r="D50" s="149"/>
      <c r="E50" s="148"/>
      <c r="F50" s="148"/>
    </row>
    <row r="51" spans="1:6" x14ac:dyDescent="0.25">
      <c r="A51" s="1"/>
      <c r="B51" s="149"/>
      <c r="C51" s="149"/>
      <c r="D51" s="149"/>
      <c r="E51" s="148"/>
      <c r="F51" s="148"/>
    </row>
    <row r="52" spans="1:6" x14ac:dyDescent="0.25">
      <c r="A52" s="1"/>
      <c r="B52" s="1"/>
      <c r="C52" s="1"/>
      <c r="D52" s="1"/>
      <c r="E52" s="1"/>
      <c r="F52" s="1"/>
    </row>
    <row r="53" spans="1:6" x14ac:dyDescent="0.25">
      <c r="A53" s="1"/>
      <c r="B53" s="1"/>
      <c r="C53" s="1"/>
      <c r="D53" s="1"/>
      <c r="E53" s="1"/>
      <c r="F53" s="1"/>
    </row>
    <row r="54" spans="1:6" x14ac:dyDescent="0.25">
      <c r="A54" s="1"/>
      <c r="B54" s="1"/>
      <c r="C54" s="1"/>
      <c r="D54" s="1"/>
      <c r="E54" s="1"/>
      <c r="F54" s="1"/>
    </row>
    <row r="55" spans="1:6" x14ac:dyDescent="0.25">
      <c r="A55" s="1"/>
      <c r="B55" s="1"/>
      <c r="C55" s="1"/>
      <c r="D55" s="1"/>
      <c r="E55" s="1"/>
      <c r="F55" s="1"/>
    </row>
    <row r="56" spans="1:6" x14ac:dyDescent="0.25">
      <c r="A56" s="1"/>
      <c r="B56" s="1"/>
      <c r="C56" s="1"/>
      <c r="D56" s="1"/>
      <c r="E56" s="1"/>
      <c r="F56" s="1"/>
    </row>
    <row r="57" spans="1:6" x14ac:dyDescent="0.25">
      <c r="A57" s="1"/>
      <c r="B57" s="1"/>
      <c r="C57" s="1"/>
      <c r="D57" s="1"/>
      <c r="E57" s="1"/>
      <c r="F57" s="1"/>
    </row>
    <row r="58" spans="1:6" x14ac:dyDescent="0.25">
      <c r="A58" s="1"/>
      <c r="B58" s="1"/>
      <c r="C58" s="1"/>
      <c r="D58" s="1"/>
      <c r="E58" s="1"/>
      <c r="F58" s="1"/>
    </row>
    <row r="59" spans="1:6" x14ac:dyDescent="0.25">
      <c r="A59" s="1"/>
      <c r="B59" s="1"/>
      <c r="C59" s="1"/>
      <c r="D59" s="1"/>
      <c r="E59" s="1"/>
      <c r="F59" s="1"/>
    </row>
    <row r="60" spans="1:6" x14ac:dyDescent="0.25">
      <c r="A60" s="1"/>
      <c r="B60" s="1"/>
      <c r="C60" s="1"/>
      <c r="D60" s="1"/>
      <c r="E60" s="1"/>
      <c r="F60" s="1"/>
    </row>
    <row r="61" spans="1:6" x14ac:dyDescent="0.25">
      <c r="A61" s="1"/>
      <c r="B61" s="1"/>
      <c r="C61" s="1"/>
      <c r="D61" s="1"/>
      <c r="E61" s="1"/>
      <c r="F61" s="1"/>
    </row>
    <row r="62" spans="1:6" x14ac:dyDescent="0.25">
      <c r="A62" s="1"/>
      <c r="B62" s="1"/>
      <c r="C62" s="1"/>
      <c r="D62" s="1"/>
      <c r="E62" s="1"/>
      <c r="F62" s="1"/>
    </row>
    <row r="63" spans="1:6" x14ac:dyDescent="0.25">
      <c r="A63" s="1"/>
      <c r="B63" s="1"/>
      <c r="C63" s="1"/>
      <c r="D63" s="1"/>
      <c r="E63" s="1"/>
      <c r="F63" s="1"/>
    </row>
    <row r="64" spans="1:6" x14ac:dyDescent="0.25">
      <c r="A64" s="1"/>
      <c r="B64" s="1"/>
      <c r="C64" s="1"/>
      <c r="D64" s="1"/>
      <c r="E64" s="1"/>
      <c r="F64" s="1"/>
    </row>
    <row r="65" spans="1:6" x14ac:dyDescent="0.25">
      <c r="A65" s="1"/>
      <c r="B65" s="1"/>
      <c r="C65" s="1"/>
      <c r="D65" s="1"/>
      <c r="E65" s="1"/>
      <c r="F65" s="1"/>
    </row>
    <row r="66" spans="1:6" x14ac:dyDescent="0.25">
      <c r="A66" s="1"/>
      <c r="B66" s="1"/>
      <c r="C66" s="1"/>
      <c r="D66" s="1"/>
      <c r="E66" s="1"/>
      <c r="F66" s="1"/>
    </row>
    <row r="67" spans="1:6" x14ac:dyDescent="0.25">
      <c r="A67" s="1"/>
      <c r="B67" s="1"/>
      <c r="C67" s="1"/>
      <c r="D67" s="1"/>
      <c r="E67" s="1"/>
      <c r="F67" s="1"/>
    </row>
    <row r="68" spans="1:6" x14ac:dyDescent="0.25">
      <c r="A68" s="1"/>
      <c r="B68" s="1"/>
      <c r="C68" s="1"/>
      <c r="D68" s="1"/>
      <c r="E68" s="1"/>
      <c r="F68" s="1"/>
    </row>
    <row r="69" spans="1:6" x14ac:dyDescent="0.25">
      <c r="A69" s="1"/>
      <c r="B69" s="1"/>
      <c r="C69" s="1"/>
      <c r="D69" s="1"/>
      <c r="E69" s="1"/>
      <c r="F69" s="1"/>
    </row>
    <row r="70" spans="1:6" x14ac:dyDescent="0.25">
      <c r="A70" s="1"/>
      <c r="B70" s="1"/>
      <c r="C70" s="1"/>
      <c r="D70" s="1"/>
      <c r="E70" s="1"/>
      <c r="F70" s="1"/>
    </row>
    <row r="71" spans="1:6" x14ac:dyDescent="0.25">
      <c r="A71" s="1"/>
      <c r="B71" s="1"/>
      <c r="C71" s="1"/>
      <c r="D71" s="1"/>
      <c r="E71" s="1"/>
      <c r="F71" s="1"/>
    </row>
    <row r="72" spans="1:6" x14ac:dyDescent="0.25">
      <c r="A72" s="1"/>
      <c r="B72" s="1"/>
      <c r="C72" s="1"/>
      <c r="D72" s="1"/>
      <c r="E72" s="1"/>
      <c r="F72" s="1"/>
    </row>
    <row r="73" spans="1:6" x14ac:dyDescent="0.25">
      <c r="A73" s="1"/>
      <c r="B73" s="1"/>
      <c r="C73" s="1"/>
      <c r="D73" s="1"/>
      <c r="E73" s="1"/>
      <c r="F73" s="1"/>
    </row>
    <row r="74" spans="1:6" x14ac:dyDescent="0.25">
      <c r="A74" s="1"/>
      <c r="B74" s="1"/>
      <c r="C74" s="1"/>
      <c r="D74" s="1"/>
      <c r="E74" s="1"/>
      <c r="F74" s="1"/>
    </row>
    <row r="75" spans="1:6" x14ac:dyDescent="0.25">
      <c r="A75" s="1"/>
      <c r="B75" s="1"/>
      <c r="C75" s="1"/>
      <c r="D75" s="1"/>
      <c r="E75" s="1"/>
      <c r="F75" s="1"/>
    </row>
    <row r="76" spans="1:6" x14ac:dyDescent="0.25">
      <c r="A76" s="1"/>
      <c r="B76" s="1"/>
      <c r="C76" s="1"/>
      <c r="D76" s="1"/>
      <c r="E76" s="1"/>
      <c r="F76" s="1"/>
    </row>
    <row r="77" spans="1:6" x14ac:dyDescent="0.25">
      <c r="A77" s="1"/>
      <c r="B77" s="1"/>
      <c r="C77" s="1"/>
      <c r="D77" s="1"/>
      <c r="E77" s="1"/>
      <c r="F77" s="1"/>
    </row>
    <row r="78" spans="1:6" x14ac:dyDescent="0.25">
      <c r="A78" s="1"/>
      <c r="B78" s="1"/>
      <c r="C78" s="1"/>
      <c r="D78" s="1"/>
      <c r="E78" s="1"/>
      <c r="F78" s="1"/>
    </row>
    <row r="79" spans="1:6" x14ac:dyDescent="0.25">
      <c r="A79" s="1"/>
      <c r="B79" s="1"/>
      <c r="C79" s="1"/>
      <c r="D79" s="1"/>
      <c r="E79" s="1"/>
      <c r="F79" s="1"/>
    </row>
    <row r="80" spans="1:6" x14ac:dyDescent="0.25">
      <c r="A80" s="1"/>
      <c r="B80" s="1"/>
      <c r="C80" s="1"/>
      <c r="D80" s="1"/>
      <c r="E80" s="1"/>
      <c r="F80" s="1"/>
    </row>
    <row r="81" spans="1:6" x14ac:dyDescent="0.25">
      <c r="A81" s="1"/>
      <c r="B81" s="1"/>
      <c r="C81" s="1"/>
      <c r="D81" s="1"/>
      <c r="E81" s="1"/>
      <c r="F81" s="1"/>
    </row>
    <row r="82" spans="1:6" x14ac:dyDescent="0.25">
      <c r="A82" s="1"/>
      <c r="B82" s="1"/>
      <c r="C82" s="1"/>
      <c r="D82" s="1"/>
      <c r="E82" s="1"/>
      <c r="F82" s="1"/>
    </row>
    <row r="83" spans="1:6" x14ac:dyDescent="0.25">
      <c r="A83" s="1"/>
      <c r="B83" s="1"/>
      <c r="C83" s="1"/>
      <c r="D83" s="1"/>
      <c r="E83" s="1"/>
      <c r="F83" s="1"/>
    </row>
    <row r="84" spans="1:6" x14ac:dyDescent="0.25">
      <c r="A84" s="1"/>
      <c r="B84" s="1"/>
      <c r="C84" s="1"/>
      <c r="D84" s="1"/>
      <c r="E84" s="1"/>
      <c r="F84" s="1"/>
    </row>
    <row r="85" spans="1:6" x14ac:dyDescent="0.25">
      <c r="A85" s="1"/>
      <c r="B85" s="1"/>
      <c r="C85" s="1"/>
      <c r="D85" s="1"/>
      <c r="E85" s="1"/>
      <c r="F85" s="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/>
      <c r="B88" s="1"/>
      <c r="C88" s="1"/>
      <c r="D88" s="1"/>
      <c r="E88" s="1"/>
      <c r="F88" s="1"/>
    </row>
    <row r="89" spans="1:6" x14ac:dyDescent="0.25">
      <c r="A89" s="1"/>
      <c r="B89" s="1"/>
      <c r="C89" s="1"/>
      <c r="D89" s="1"/>
      <c r="E89" s="1"/>
      <c r="F89" s="1"/>
    </row>
    <row r="90" spans="1:6" x14ac:dyDescent="0.25">
      <c r="A90" s="1"/>
      <c r="B90" s="1"/>
      <c r="C90" s="1"/>
      <c r="D90" s="1"/>
      <c r="E90" s="1"/>
      <c r="F90" s="1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printOptions horizontalCentered="1"/>
  <pageMargins left="0.7" right="0.7" top="0.75" bottom="0.75" header="0.3" footer="0.3"/>
  <pageSetup paperSize="9" scale="95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9"/>
  <sheetViews>
    <sheetView tabSelected="1" workbookViewId="0">
      <pane ySplit="8" topLeftCell="A24" activePane="bottomLeft" state="frozen"/>
      <selection pane="bottomLeft" activeCell="A9" sqref="A9:XFD9"/>
    </sheetView>
  </sheetViews>
  <sheetFormatPr defaultRowHeight="15" x14ac:dyDescent="0.25"/>
  <cols>
    <col min="1" max="1" width="4.7109375" customWidth="1"/>
    <col min="2" max="2" width="6.7109375" customWidth="1"/>
    <col min="3" max="3" width="10.7109375" customWidth="1"/>
    <col min="4" max="4" width="44.7109375" customWidth="1"/>
    <col min="5" max="5" width="5.7109375" customWidth="1"/>
    <col min="6" max="7" width="9.7109375" customWidth="1"/>
    <col min="8" max="9" width="11.7109375" customWidth="1"/>
    <col min="10" max="15" width="0" hidden="1" customWidth="1"/>
    <col min="16" max="16" width="9.7109375" customWidth="1"/>
    <col min="17" max="18" width="0" hidden="1" customWidth="1"/>
    <col min="19" max="19" width="7.7109375" customWidth="1"/>
    <col min="20" max="26" width="0" hidden="1" customWidth="1"/>
  </cols>
  <sheetData>
    <row r="1" spans="1:26" x14ac:dyDescent="0.25">
      <c r="A1" s="5" t="s">
        <v>23</v>
      </c>
      <c r="B1" s="3"/>
      <c r="C1" s="3"/>
      <c r="D1" s="3"/>
      <c r="E1" s="5" t="s">
        <v>20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S1" s="3"/>
      <c r="W1">
        <v>30.126000000000001</v>
      </c>
    </row>
    <row r="2" spans="1:26" x14ac:dyDescent="0.25">
      <c r="A2" s="5" t="s">
        <v>28</v>
      </c>
      <c r="B2" s="3"/>
      <c r="C2" s="3"/>
      <c r="D2" s="3"/>
      <c r="E2" s="5" t="s">
        <v>18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S2" s="3"/>
    </row>
    <row r="3" spans="1:26" x14ac:dyDescent="0.25">
      <c r="A3" s="5" t="s">
        <v>26</v>
      </c>
      <c r="B3" s="3"/>
      <c r="C3" s="3"/>
      <c r="D3" s="3"/>
      <c r="E3" s="5" t="s">
        <v>64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S3" s="3"/>
    </row>
    <row r="4" spans="1:26" x14ac:dyDescent="0.25">
      <c r="A4" s="5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</row>
    <row r="5" spans="1:26" x14ac:dyDescent="0.25">
      <c r="A5" s="5" t="s">
        <v>17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</row>
    <row r="7" spans="1:26" x14ac:dyDescent="0.25">
      <c r="A7" s="13" t="s">
        <v>65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</row>
    <row r="8" spans="1:26" ht="15.75" x14ac:dyDescent="0.25">
      <c r="A8" s="164" t="s">
        <v>74</v>
      </c>
      <c r="B8" s="164" t="s">
        <v>75</v>
      </c>
      <c r="C8" s="164" t="s">
        <v>76</v>
      </c>
      <c r="D8" s="164" t="s">
        <v>77</v>
      </c>
      <c r="E8" s="164" t="s">
        <v>78</v>
      </c>
      <c r="F8" s="164" t="s">
        <v>79</v>
      </c>
      <c r="G8" s="164" t="s">
        <v>55</v>
      </c>
      <c r="H8" s="164" t="s">
        <v>56</v>
      </c>
      <c r="I8" s="164" t="s">
        <v>80</v>
      </c>
      <c r="J8" s="164"/>
      <c r="K8" s="164"/>
      <c r="L8" s="164"/>
      <c r="M8" s="164"/>
      <c r="N8" s="164"/>
      <c r="O8" s="164"/>
      <c r="P8" s="164" t="s">
        <v>81</v>
      </c>
      <c r="Q8" s="161"/>
      <c r="R8" s="161"/>
      <c r="S8" s="164" t="s">
        <v>82</v>
      </c>
      <c r="T8" s="162"/>
      <c r="U8" s="162"/>
      <c r="V8" s="162"/>
      <c r="W8" s="162"/>
      <c r="X8" s="162"/>
      <c r="Y8" s="162"/>
      <c r="Z8" s="162"/>
    </row>
    <row r="9" spans="1:26" x14ac:dyDescent="0.25">
      <c r="A9" s="150"/>
      <c r="B9" s="150"/>
      <c r="C9" s="165"/>
      <c r="D9" s="154" t="s">
        <v>66</v>
      </c>
      <c r="E9" s="150"/>
      <c r="F9" s="166"/>
      <c r="G9" s="151"/>
      <c r="H9" s="151"/>
      <c r="I9" s="151"/>
      <c r="J9" s="150"/>
      <c r="K9" s="150"/>
      <c r="L9" s="150"/>
      <c r="M9" s="150"/>
      <c r="N9" s="150"/>
      <c r="O9" s="150"/>
      <c r="P9" s="150"/>
      <c r="Q9" s="153"/>
      <c r="R9" s="153"/>
      <c r="S9" s="150"/>
      <c r="T9" s="153"/>
      <c r="U9" s="153"/>
      <c r="V9" s="153"/>
      <c r="W9" s="153"/>
      <c r="X9" s="153"/>
      <c r="Y9" s="153"/>
      <c r="Z9" s="153"/>
    </row>
    <row r="10" spans="1:26" x14ac:dyDescent="0.25">
      <c r="A10" s="156"/>
      <c r="B10" s="156"/>
      <c r="C10" s="156"/>
      <c r="D10" s="156" t="s">
        <v>67</v>
      </c>
      <c r="E10" s="156"/>
      <c r="F10" s="167"/>
      <c r="G10" s="157"/>
      <c r="H10" s="157"/>
      <c r="I10" s="157"/>
      <c r="J10" s="156"/>
      <c r="K10" s="156"/>
      <c r="L10" s="156"/>
      <c r="M10" s="156"/>
      <c r="N10" s="156"/>
      <c r="O10" s="156"/>
      <c r="P10" s="156"/>
      <c r="Q10" s="153"/>
      <c r="R10" s="153"/>
      <c r="S10" s="156"/>
      <c r="T10" s="153"/>
      <c r="U10" s="153"/>
      <c r="V10" s="153"/>
      <c r="W10" s="153"/>
      <c r="X10" s="153"/>
      <c r="Y10" s="153"/>
      <c r="Z10" s="153"/>
    </row>
    <row r="11" spans="1:26" ht="24.95" customHeight="1" x14ac:dyDescent="0.25">
      <c r="A11" s="171">
        <v>1</v>
      </c>
      <c r="B11" s="168" t="s">
        <v>83</v>
      </c>
      <c r="C11" s="172" t="s">
        <v>84</v>
      </c>
      <c r="D11" s="168" t="s">
        <v>85</v>
      </c>
      <c r="E11" s="168" t="s">
        <v>86</v>
      </c>
      <c r="F11" s="169">
        <v>977.67</v>
      </c>
      <c r="G11" s="170"/>
      <c r="H11" s="170"/>
      <c r="I11" s="170">
        <f t="shared" ref="I11:I17" si="0">ROUND(F11*(G11+H11),1)</f>
        <v>0</v>
      </c>
      <c r="J11" s="168">
        <f t="shared" ref="J11:J17" si="1">ROUND(F11*(N11),1)</f>
        <v>0</v>
      </c>
      <c r="K11" s="1">
        <f t="shared" ref="K11:K17" si="2">ROUND(F11*(O11),1)</f>
        <v>0</v>
      </c>
      <c r="L11" s="1"/>
      <c r="M11" s="1">
        <f t="shared" ref="M11:M17" si="3">ROUND(F11*(G11+H11),1)</f>
        <v>0</v>
      </c>
      <c r="N11" s="1">
        <v>0</v>
      </c>
      <c r="O11" s="1"/>
      <c r="P11" s="167">
        <f t="shared" ref="P11:P17" si="4">ROUND(F11*(R11),3)</f>
        <v>0</v>
      </c>
      <c r="Q11" s="173"/>
      <c r="R11" s="173">
        <v>0</v>
      </c>
      <c r="S11" s="167">
        <f t="shared" ref="S11:S17" si="5">ROUND(F11*(X11),3)</f>
        <v>0</v>
      </c>
      <c r="X11">
        <v>0</v>
      </c>
      <c r="Z11">
        <v>0</v>
      </c>
    </row>
    <row r="12" spans="1:26" ht="24.95" customHeight="1" x14ac:dyDescent="0.25">
      <c r="A12" s="171">
        <v>2</v>
      </c>
      <c r="B12" s="168" t="s">
        <v>83</v>
      </c>
      <c r="C12" s="172" t="s">
        <v>87</v>
      </c>
      <c r="D12" s="168" t="s">
        <v>88</v>
      </c>
      <c r="E12" s="168" t="s">
        <v>86</v>
      </c>
      <c r="F12" s="169">
        <v>131.28425000000001</v>
      </c>
      <c r="G12" s="170"/>
      <c r="H12" s="170"/>
      <c r="I12" s="170">
        <f t="shared" si="0"/>
        <v>0</v>
      </c>
      <c r="J12" s="168">
        <f t="shared" si="1"/>
        <v>0</v>
      </c>
      <c r="K12" s="1">
        <f t="shared" si="2"/>
        <v>0</v>
      </c>
      <c r="L12" s="1"/>
      <c r="M12" s="1">
        <f t="shared" si="3"/>
        <v>0</v>
      </c>
      <c r="N12" s="1">
        <v>0</v>
      </c>
      <c r="O12" s="1"/>
      <c r="P12" s="167">
        <f t="shared" si="4"/>
        <v>0</v>
      </c>
      <c r="Q12" s="173"/>
      <c r="R12" s="173">
        <v>0</v>
      </c>
      <c r="S12" s="167">
        <f t="shared" si="5"/>
        <v>0</v>
      </c>
      <c r="X12">
        <v>0</v>
      </c>
      <c r="Z12">
        <v>0</v>
      </c>
    </row>
    <row r="13" spans="1:26" ht="24.95" customHeight="1" x14ac:dyDescent="0.25">
      <c r="A13" s="171">
        <v>3</v>
      </c>
      <c r="B13" s="168" t="s">
        <v>83</v>
      </c>
      <c r="C13" s="172" t="s">
        <v>89</v>
      </c>
      <c r="D13" s="168" t="s">
        <v>90</v>
      </c>
      <c r="E13" s="168" t="s">
        <v>86</v>
      </c>
      <c r="F13" s="169">
        <v>131.28399999999999</v>
      </c>
      <c r="G13" s="170"/>
      <c r="H13" s="170"/>
      <c r="I13" s="170">
        <f t="shared" si="0"/>
        <v>0</v>
      </c>
      <c r="J13" s="168">
        <f t="shared" si="1"/>
        <v>0</v>
      </c>
      <c r="K13" s="1">
        <f t="shared" si="2"/>
        <v>0</v>
      </c>
      <c r="L13" s="1"/>
      <c r="M13" s="1">
        <f t="shared" si="3"/>
        <v>0</v>
      </c>
      <c r="N13" s="1">
        <v>0</v>
      </c>
      <c r="O13" s="1"/>
      <c r="P13" s="167">
        <f t="shared" si="4"/>
        <v>0</v>
      </c>
      <c r="Q13" s="173"/>
      <c r="R13" s="173">
        <v>0</v>
      </c>
      <c r="S13" s="167">
        <f t="shared" si="5"/>
        <v>0</v>
      </c>
      <c r="X13">
        <v>0</v>
      </c>
      <c r="Z13">
        <v>0</v>
      </c>
    </row>
    <row r="14" spans="1:26" ht="24.95" customHeight="1" x14ac:dyDescent="0.25">
      <c r="A14" s="171">
        <v>4</v>
      </c>
      <c r="B14" s="168" t="s">
        <v>83</v>
      </c>
      <c r="C14" s="172" t="s">
        <v>91</v>
      </c>
      <c r="D14" s="168" t="s">
        <v>92</v>
      </c>
      <c r="E14" s="168" t="s">
        <v>86</v>
      </c>
      <c r="F14" s="169">
        <v>665.37239999999997</v>
      </c>
      <c r="G14" s="170"/>
      <c r="H14" s="170"/>
      <c r="I14" s="170">
        <f t="shared" si="0"/>
        <v>0</v>
      </c>
      <c r="J14" s="168">
        <f t="shared" si="1"/>
        <v>0</v>
      </c>
      <c r="K14" s="1">
        <f t="shared" si="2"/>
        <v>0</v>
      </c>
      <c r="L14" s="1"/>
      <c r="M14" s="1">
        <f t="shared" si="3"/>
        <v>0</v>
      </c>
      <c r="N14" s="1">
        <v>0</v>
      </c>
      <c r="O14" s="1"/>
      <c r="P14" s="167">
        <f t="shared" si="4"/>
        <v>0</v>
      </c>
      <c r="Q14" s="173"/>
      <c r="R14" s="173">
        <v>0</v>
      </c>
      <c r="S14" s="167">
        <f t="shared" si="5"/>
        <v>0</v>
      </c>
      <c r="X14">
        <v>0</v>
      </c>
      <c r="Z14">
        <v>0</v>
      </c>
    </row>
    <row r="15" spans="1:26" ht="24.95" customHeight="1" x14ac:dyDescent="0.25">
      <c r="A15" s="171">
        <v>5</v>
      </c>
      <c r="B15" s="168" t="s">
        <v>83</v>
      </c>
      <c r="C15" s="172" t="s">
        <v>93</v>
      </c>
      <c r="D15" s="168" t="s">
        <v>94</v>
      </c>
      <c r="E15" s="168" t="s">
        <v>86</v>
      </c>
      <c r="F15" s="169">
        <v>443.58199999999999</v>
      </c>
      <c r="G15" s="170"/>
      <c r="H15" s="170"/>
      <c r="I15" s="170">
        <f t="shared" si="0"/>
        <v>0</v>
      </c>
      <c r="J15" s="168">
        <f t="shared" si="1"/>
        <v>0</v>
      </c>
      <c r="K15" s="1">
        <f t="shared" si="2"/>
        <v>0</v>
      </c>
      <c r="L15" s="1"/>
      <c r="M15" s="1">
        <f t="shared" si="3"/>
        <v>0</v>
      </c>
      <c r="N15" s="1">
        <v>0</v>
      </c>
      <c r="O15" s="1"/>
      <c r="P15" s="167">
        <f t="shared" si="4"/>
        <v>0</v>
      </c>
      <c r="Q15" s="173"/>
      <c r="R15" s="173">
        <v>0</v>
      </c>
      <c r="S15" s="167">
        <f t="shared" si="5"/>
        <v>0</v>
      </c>
      <c r="X15">
        <v>0</v>
      </c>
      <c r="Z15">
        <v>0</v>
      </c>
    </row>
    <row r="16" spans="1:26" ht="24.95" customHeight="1" x14ac:dyDescent="0.25">
      <c r="A16" s="171">
        <v>6</v>
      </c>
      <c r="B16" s="168" t="s">
        <v>83</v>
      </c>
      <c r="C16" s="172" t="s">
        <v>95</v>
      </c>
      <c r="D16" s="168" t="s">
        <v>96</v>
      </c>
      <c r="E16" s="168" t="s">
        <v>97</v>
      </c>
      <c r="F16" s="169">
        <v>443.58199999999999</v>
      </c>
      <c r="G16" s="170"/>
      <c r="H16" s="170"/>
      <c r="I16" s="170">
        <f t="shared" si="0"/>
        <v>0</v>
      </c>
      <c r="J16" s="168">
        <f t="shared" si="1"/>
        <v>0</v>
      </c>
      <c r="K16" s="1">
        <f t="shared" si="2"/>
        <v>0</v>
      </c>
      <c r="L16" s="1"/>
      <c r="M16" s="1">
        <f t="shared" si="3"/>
        <v>0</v>
      </c>
      <c r="N16" s="1">
        <v>0</v>
      </c>
      <c r="O16" s="1"/>
      <c r="P16" s="167">
        <f t="shared" si="4"/>
        <v>0</v>
      </c>
      <c r="Q16" s="173"/>
      <c r="R16" s="173">
        <v>0</v>
      </c>
      <c r="S16" s="167">
        <f t="shared" si="5"/>
        <v>0</v>
      </c>
      <c r="X16">
        <v>0</v>
      </c>
      <c r="Z16">
        <v>0</v>
      </c>
    </row>
    <row r="17" spans="1:26" ht="24.95" customHeight="1" x14ac:dyDescent="0.25">
      <c r="A17" s="171">
        <v>7</v>
      </c>
      <c r="B17" s="168" t="s">
        <v>83</v>
      </c>
      <c r="C17" s="172" t="s">
        <v>98</v>
      </c>
      <c r="D17" s="168" t="s">
        <v>99</v>
      </c>
      <c r="E17" s="168" t="s">
        <v>100</v>
      </c>
      <c r="F17" s="169">
        <v>3174.4100000000003</v>
      </c>
      <c r="G17" s="170"/>
      <c r="H17" s="170"/>
      <c r="I17" s="170">
        <f t="shared" si="0"/>
        <v>0</v>
      </c>
      <c r="J17" s="168">
        <f t="shared" si="1"/>
        <v>0</v>
      </c>
      <c r="K17" s="1">
        <f t="shared" si="2"/>
        <v>0</v>
      </c>
      <c r="L17" s="1"/>
      <c r="M17" s="1">
        <f t="shared" si="3"/>
        <v>0</v>
      </c>
      <c r="N17" s="1">
        <v>0</v>
      </c>
      <c r="O17" s="1"/>
      <c r="P17" s="167">
        <f t="shared" si="4"/>
        <v>0</v>
      </c>
      <c r="Q17" s="173"/>
      <c r="R17" s="173">
        <v>0</v>
      </c>
      <c r="S17" s="167">
        <f t="shared" si="5"/>
        <v>0</v>
      </c>
      <c r="X17">
        <v>0</v>
      </c>
      <c r="Z17">
        <v>0</v>
      </c>
    </row>
    <row r="18" spans="1:26" x14ac:dyDescent="0.25">
      <c r="A18" s="156"/>
      <c r="B18" s="156"/>
      <c r="C18" s="156"/>
      <c r="D18" s="156" t="s">
        <v>67</v>
      </c>
      <c r="E18" s="156"/>
      <c r="F18" s="167"/>
      <c r="G18" s="159">
        <f>ROUND((SUM(L10:L17))/1,1)</f>
        <v>0</v>
      </c>
      <c r="H18" s="159">
        <f>ROUND((SUM(M10:M17))/1,1)</f>
        <v>0</v>
      </c>
      <c r="I18" s="159">
        <f>ROUND((SUM(I10:I17))/1,1)</f>
        <v>0</v>
      </c>
      <c r="J18" s="156"/>
      <c r="K18" s="156"/>
      <c r="L18" s="156">
        <f>ROUND((SUM(L10:L17))/1,1)</f>
        <v>0</v>
      </c>
      <c r="M18" s="156">
        <f>ROUND((SUM(M10:M17))/1,1)</f>
        <v>0</v>
      </c>
      <c r="N18" s="156"/>
      <c r="O18" s="156"/>
      <c r="P18" s="174">
        <f>ROUND((SUM(P10:P17))/1,1)</f>
        <v>0</v>
      </c>
      <c r="Q18" s="153"/>
      <c r="R18" s="153"/>
      <c r="S18" s="174">
        <f>ROUND((SUM(S10:S17))/1,1)</f>
        <v>0</v>
      </c>
      <c r="T18" s="153"/>
      <c r="U18" s="153"/>
      <c r="V18" s="153"/>
      <c r="W18" s="153"/>
      <c r="X18" s="153"/>
      <c r="Y18" s="153"/>
      <c r="Z18" s="153"/>
    </row>
    <row r="19" spans="1:26" x14ac:dyDescent="0.25">
      <c r="A19" s="1"/>
      <c r="B19" s="1"/>
      <c r="C19" s="1"/>
      <c r="D19" s="1"/>
      <c r="E19" s="1"/>
      <c r="F19" s="163"/>
      <c r="G19" s="149"/>
      <c r="H19" s="149"/>
      <c r="I19" s="149"/>
      <c r="J19" s="1"/>
      <c r="K19" s="1"/>
      <c r="L19" s="1"/>
      <c r="M19" s="1"/>
      <c r="N19" s="1"/>
      <c r="O19" s="1"/>
      <c r="P19" s="1"/>
      <c r="S19" s="1"/>
    </row>
    <row r="20" spans="1:26" x14ac:dyDescent="0.25">
      <c r="A20" s="156"/>
      <c r="B20" s="156"/>
      <c r="C20" s="156"/>
      <c r="D20" s="156" t="s">
        <v>68</v>
      </c>
      <c r="E20" s="156"/>
      <c r="F20" s="167"/>
      <c r="G20" s="157"/>
      <c r="H20" s="157"/>
      <c r="I20" s="157"/>
      <c r="J20" s="156"/>
      <c r="K20" s="156"/>
      <c r="L20" s="156"/>
      <c r="M20" s="156"/>
      <c r="N20" s="156"/>
      <c r="O20" s="156"/>
      <c r="P20" s="156"/>
      <c r="Q20" s="153"/>
      <c r="R20" s="153"/>
      <c r="S20" s="156"/>
      <c r="T20" s="153"/>
      <c r="U20" s="153"/>
      <c r="V20" s="153"/>
      <c r="W20" s="153"/>
      <c r="X20" s="153"/>
      <c r="Y20" s="153"/>
      <c r="Z20" s="153"/>
    </row>
    <row r="21" spans="1:26" ht="24.95" customHeight="1" x14ac:dyDescent="0.25">
      <c r="A21" s="171">
        <v>8</v>
      </c>
      <c r="B21" s="168" t="s">
        <v>101</v>
      </c>
      <c r="C21" s="172" t="s">
        <v>102</v>
      </c>
      <c r="D21" s="168" t="s">
        <v>103</v>
      </c>
      <c r="E21" s="168" t="s">
        <v>104</v>
      </c>
      <c r="F21" s="169">
        <v>65.748249999999999</v>
      </c>
      <c r="G21" s="170"/>
      <c r="H21" s="170"/>
      <c r="I21" s="170">
        <f>ROUND(F21*(G21+H21),1)</f>
        <v>0</v>
      </c>
      <c r="J21" s="168">
        <f>ROUND(F21*(N21),1)</f>
        <v>0</v>
      </c>
      <c r="K21" s="1">
        <f>ROUND(F21*(O21),1)</f>
        <v>0</v>
      </c>
      <c r="L21" s="1"/>
      <c r="M21" s="1">
        <f>ROUND(F21*(G21+H21),1)</f>
        <v>0</v>
      </c>
      <c r="N21" s="1">
        <v>0</v>
      </c>
      <c r="O21" s="1"/>
      <c r="P21" s="167">
        <f>ROUND(F21*(R21),3)</f>
        <v>158.97300000000001</v>
      </c>
      <c r="Q21" s="173"/>
      <c r="R21" s="173">
        <v>2.4178999999999999</v>
      </c>
      <c r="S21" s="167">
        <f>ROUND(F21*(X21),3)</f>
        <v>0</v>
      </c>
      <c r="X21">
        <v>0</v>
      </c>
      <c r="Z21">
        <v>0</v>
      </c>
    </row>
    <row r="22" spans="1:26" ht="24.95" customHeight="1" x14ac:dyDescent="0.25">
      <c r="A22" s="171">
        <v>9</v>
      </c>
      <c r="B22" s="168" t="s">
        <v>101</v>
      </c>
      <c r="C22" s="172" t="s">
        <v>105</v>
      </c>
      <c r="D22" s="168" t="s">
        <v>106</v>
      </c>
      <c r="E22" s="168" t="s">
        <v>100</v>
      </c>
      <c r="F22" s="169">
        <v>77.17</v>
      </c>
      <c r="G22" s="170"/>
      <c r="H22" s="170"/>
      <c r="I22" s="170">
        <f>ROUND(F22*(G22+H22),1)</f>
        <v>0</v>
      </c>
      <c r="J22" s="168">
        <f>ROUND(F22*(N22),1)</f>
        <v>0</v>
      </c>
      <c r="K22" s="1">
        <f>ROUND(F22*(O22),1)</f>
        <v>0</v>
      </c>
      <c r="L22" s="1"/>
      <c r="M22" s="1">
        <f>ROUND(F22*(G22+H22),1)</f>
        <v>0</v>
      </c>
      <c r="N22" s="1">
        <v>0</v>
      </c>
      <c r="O22" s="1"/>
      <c r="P22" s="167">
        <f>ROUND(F22*(R22),3)</f>
        <v>0.185</v>
      </c>
      <c r="Q22" s="173"/>
      <c r="R22" s="173">
        <v>2.3999999999999998E-3</v>
      </c>
      <c r="S22" s="167">
        <f>ROUND(F22*(X22),3)</f>
        <v>0</v>
      </c>
      <c r="X22">
        <v>0</v>
      </c>
      <c r="Z22">
        <v>0</v>
      </c>
    </row>
    <row r="23" spans="1:26" x14ac:dyDescent="0.25">
      <c r="A23" s="156"/>
      <c r="B23" s="156"/>
      <c r="C23" s="156"/>
      <c r="D23" s="156" t="s">
        <v>68</v>
      </c>
      <c r="E23" s="156"/>
      <c r="F23" s="167"/>
      <c r="G23" s="159">
        <f>ROUND((SUM(L20:L22))/1,1)</f>
        <v>0</v>
      </c>
      <c r="H23" s="159">
        <f>ROUND((SUM(M20:M22))/1,1)</f>
        <v>0</v>
      </c>
      <c r="I23" s="159">
        <f>ROUND((SUM(I20:I22))/1,1)</f>
        <v>0</v>
      </c>
      <c r="J23" s="156"/>
      <c r="K23" s="156"/>
      <c r="L23" s="156">
        <f>ROUND((SUM(L20:L22))/1,1)</f>
        <v>0</v>
      </c>
      <c r="M23" s="156">
        <f>ROUND((SUM(M20:M22))/1,1)</f>
        <v>0</v>
      </c>
      <c r="N23" s="156"/>
      <c r="O23" s="156"/>
      <c r="P23" s="174">
        <f>ROUND((SUM(P20:P22))/1,1)</f>
        <v>159.19999999999999</v>
      </c>
      <c r="Q23" s="153"/>
      <c r="R23" s="153"/>
      <c r="S23" s="174">
        <f>ROUND((SUM(S20:S22))/1,1)</f>
        <v>0</v>
      </c>
      <c r="T23" s="153"/>
      <c r="U23" s="153"/>
      <c r="V23" s="153"/>
      <c r="W23" s="153"/>
      <c r="X23" s="153"/>
      <c r="Y23" s="153"/>
      <c r="Z23" s="153"/>
    </row>
    <row r="24" spans="1:26" x14ac:dyDescent="0.25">
      <c r="A24" s="1"/>
      <c r="B24" s="1"/>
      <c r="C24" s="1"/>
      <c r="D24" s="1"/>
      <c r="E24" s="1"/>
      <c r="F24" s="163"/>
      <c r="G24" s="149"/>
      <c r="H24" s="149"/>
      <c r="I24" s="149"/>
      <c r="J24" s="1"/>
      <c r="K24" s="1"/>
      <c r="L24" s="1"/>
      <c r="M24" s="1"/>
      <c r="N24" s="1"/>
      <c r="O24" s="1"/>
      <c r="P24" s="1"/>
      <c r="S24" s="1"/>
    </row>
    <row r="25" spans="1:26" x14ac:dyDescent="0.25">
      <c r="A25" s="156"/>
      <c r="B25" s="156"/>
      <c r="C25" s="156"/>
      <c r="D25" s="156" t="s">
        <v>69</v>
      </c>
      <c r="E25" s="156"/>
      <c r="F25" s="167"/>
      <c r="G25" s="157"/>
      <c r="H25" s="157"/>
      <c r="I25" s="157"/>
      <c r="J25" s="156"/>
      <c r="K25" s="156"/>
      <c r="L25" s="156"/>
      <c r="M25" s="156"/>
      <c r="N25" s="156"/>
      <c r="O25" s="156"/>
      <c r="P25" s="156"/>
      <c r="Q25" s="153"/>
      <c r="R25" s="153"/>
      <c r="S25" s="156"/>
      <c r="T25" s="153"/>
      <c r="U25" s="153"/>
      <c r="V25" s="153"/>
      <c r="W25" s="153"/>
      <c r="X25" s="153"/>
      <c r="Y25" s="153"/>
      <c r="Z25" s="153"/>
    </row>
    <row r="26" spans="1:26" ht="24.95" customHeight="1" x14ac:dyDescent="0.25">
      <c r="A26" s="171">
        <v>10</v>
      </c>
      <c r="B26" s="168" t="s">
        <v>101</v>
      </c>
      <c r="C26" s="172" t="s">
        <v>107</v>
      </c>
      <c r="D26" s="168" t="s">
        <v>108</v>
      </c>
      <c r="E26" s="168" t="s">
        <v>86</v>
      </c>
      <c r="F26" s="169">
        <v>153.67499999999998</v>
      </c>
      <c r="G26" s="170"/>
      <c r="H26" s="170"/>
      <c r="I26" s="170">
        <f>ROUND(F26*(G26+H26),1)</f>
        <v>0</v>
      </c>
      <c r="J26" s="168">
        <f>ROUND(F26*(N26),1)</f>
        <v>0</v>
      </c>
      <c r="K26" s="1">
        <f>ROUND(F26*(O26),1)</f>
        <v>0</v>
      </c>
      <c r="L26" s="1"/>
      <c r="M26" s="1">
        <f>ROUND(F26*(G26+H26),1)</f>
        <v>0</v>
      </c>
      <c r="N26" s="1">
        <v>0</v>
      </c>
      <c r="O26" s="1"/>
      <c r="P26" s="167">
        <f>ROUND(F26*(R26),3)</f>
        <v>15.93</v>
      </c>
      <c r="Q26" s="173"/>
      <c r="R26" s="173">
        <v>0.103657300000009</v>
      </c>
      <c r="S26" s="167">
        <f>ROUND(F26*(X26),3)</f>
        <v>0</v>
      </c>
      <c r="X26">
        <v>0</v>
      </c>
      <c r="Z26">
        <v>0</v>
      </c>
    </row>
    <row r="27" spans="1:26" ht="24.95" customHeight="1" x14ac:dyDescent="0.25">
      <c r="A27" s="171">
        <v>11</v>
      </c>
      <c r="B27" s="168" t="s">
        <v>101</v>
      </c>
      <c r="C27" s="172" t="s">
        <v>109</v>
      </c>
      <c r="D27" s="168" t="s">
        <v>110</v>
      </c>
      <c r="E27" s="168" t="s">
        <v>86</v>
      </c>
      <c r="F27" s="169">
        <v>16.400000000000002</v>
      </c>
      <c r="G27" s="170"/>
      <c r="H27" s="170"/>
      <c r="I27" s="170">
        <f>ROUND(F27*(G27+H27),1)</f>
        <v>0</v>
      </c>
      <c r="J27" s="168">
        <f>ROUND(F27*(N27),1)</f>
        <v>0</v>
      </c>
      <c r="K27" s="1">
        <f>ROUND(F27*(O27),1)</f>
        <v>0</v>
      </c>
      <c r="L27" s="1"/>
      <c r="M27" s="1">
        <f>ROUND(F27*(G27+H27),1)</f>
        <v>0</v>
      </c>
      <c r="N27" s="1">
        <v>0</v>
      </c>
      <c r="O27" s="1"/>
      <c r="P27" s="167">
        <f>ROUND(F27*(R27),3)</f>
        <v>1.7</v>
      </c>
      <c r="Q27" s="173"/>
      <c r="R27" s="173">
        <v>0.10365000000001599</v>
      </c>
      <c r="S27" s="167">
        <f>ROUND(F27*(X27),3)</f>
        <v>0</v>
      </c>
      <c r="X27">
        <v>0</v>
      </c>
      <c r="Z27">
        <v>0</v>
      </c>
    </row>
    <row r="28" spans="1:26" ht="24.95" customHeight="1" x14ac:dyDescent="0.25">
      <c r="A28" s="171">
        <v>12</v>
      </c>
      <c r="B28" s="168" t="s">
        <v>101</v>
      </c>
      <c r="C28" s="172" t="s">
        <v>111</v>
      </c>
      <c r="D28" s="168" t="s">
        <v>112</v>
      </c>
      <c r="E28" s="168" t="s">
        <v>113</v>
      </c>
      <c r="F28" s="169">
        <v>1.2990999999999999</v>
      </c>
      <c r="G28" s="170"/>
      <c r="H28" s="170"/>
      <c r="I28" s="170">
        <f>ROUND(F28*(G28+H28),1)</f>
        <v>0</v>
      </c>
      <c r="J28" s="168">
        <f>ROUND(F28*(N28),1)</f>
        <v>0</v>
      </c>
      <c r="K28" s="1">
        <f>ROUND(F28*(O28),1)</f>
        <v>0</v>
      </c>
      <c r="L28" s="1"/>
      <c r="M28" s="1">
        <f>ROUND(F28*(G28+H28),1)</f>
        <v>0</v>
      </c>
      <c r="N28" s="1">
        <v>0</v>
      </c>
      <c r="O28" s="1"/>
      <c r="P28" s="167">
        <f>ROUND(F28*(R28),3)</f>
        <v>1.395</v>
      </c>
      <c r="Q28" s="173"/>
      <c r="R28" s="173">
        <v>1.07348</v>
      </c>
      <c r="S28" s="167">
        <f>ROUND(F28*(X28),3)</f>
        <v>0</v>
      </c>
      <c r="X28">
        <v>0</v>
      </c>
      <c r="Z28">
        <v>0</v>
      </c>
    </row>
    <row r="29" spans="1:26" ht="24.95" customHeight="1" x14ac:dyDescent="0.25">
      <c r="A29" s="171">
        <v>13</v>
      </c>
      <c r="B29" s="168" t="s">
        <v>101</v>
      </c>
      <c r="C29" s="172" t="s">
        <v>114</v>
      </c>
      <c r="D29" s="168" t="s">
        <v>115</v>
      </c>
      <c r="E29" s="168" t="s">
        <v>113</v>
      </c>
      <c r="F29" s="169">
        <v>6.0255000000000001</v>
      </c>
      <c r="G29" s="170"/>
      <c r="H29" s="170"/>
      <c r="I29" s="170">
        <f>ROUND(F29*(G29+H29),1)</f>
        <v>0</v>
      </c>
      <c r="J29" s="168">
        <f>ROUND(F29*(N29),1)</f>
        <v>0</v>
      </c>
      <c r="K29" s="1">
        <f>ROUND(F29*(O29),1)</f>
        <v>0</v>
      </c>
      <c r="L29" s="1"/>
      <c r="M29" s="1">
        <f>ROUND(F29*(G29+H29),1)</f>
        <v>0</v>
      </c>
      <c r="N29" s="1">
        <v>0</v>
      </c>
      <c r="O29" s="1"/>
      <c r="P29" s="167">
        <f>ROUND(F29*(R29),3)</f>
        <v>6.2320000000000002</v>
      </c>
      <c r="Q29" s="173"/>
      <c r="R29" s="173">
        <v>1.0343</v>
      </c>
      <c r="S29" s="167">
        <f>ROUND(F29*(X29),3)</f>
        <v>0</v>
      </c>
      <c r="X29">
        <v>0</v>
      </c>
      <c r="Z29">
        <v>0</v>
      </c>
    </row>
    <row r="30" spans="1:26" x14ac:dyDescent="0.25">
      <c r="A30" s="156"/>
      <c r="B30" s="156"/>
      <c r="C30" s="156"/>
      <c r="D30" s="156" t="s">
        <v>69</v>
      </c>
      <c r="E30" s="156"/>
      <c r="F30" s="167"/>
      <c r="G30" s="159">
        <f>ROUND((SUM(L25:L29))/1,1)</f>
        <v>0</v>
      </c>
      <c r="H30" s="159">
        <f>ROUND((SUM(M25:M29))/1,1)</f>
        <v>0</v>
      </c>
      <c r="I30" s="159">
        <f>ROUND((SUM(I25:I29))/1,1)</f>
        <v>0</v>
      </c>
      <c r="J30" s="156"/>
      <c r="K30" s="156"/>
      <c r="L30" s="156">
        <f>ROUND((SUM(L25:L29))/1,1)</f>
        <v>0</v>
      </c>
      <c r="M30" s="156">
        <f>ROUND((SUM(M25:M29))/1,1)</f>
        <v>0</v>
      </c>
      <c r="N30" s="156"/>
      <c r="O30" s="156"/>
      <c r="P30" s="174">
        <f>ROUND((SUM(P25:P29))/1,1)</f>
        <v>25.3</v>
      </c>
      <c r="Q30" s="153"/>
      <c r="R30" s="153"/>
      <c r="S30" s="174">
        <f>ROUND((SUM(S25:S29))/1,1)</f>
        <v>0</v>
      </c>
      <c r="T30" s="153"/>
      <c r="U30" s="153"/>
      <c r="V30" s="153"/>
      <c r="W30" s="153"/>
      <c r="X30" s="153"/>
      <c r="Y30" s="153"/>
      <c r="Z30" s="153"/>
    </row>
    <row r="31" spans="1:26" x14ac:dyDescent="0.25">
      <c r="A31" s="1"/>
      <c r="B31" s="1"/>
      <c r="C31" s="1"/>
      <c r="D31" s="1"/>
      <c r="E31" s="1"/>
      <c r="F31" s="163"/>
      <c r="G31" s="149"/>
      <c r="H31" s="149"/>
      <c r="I31" s="149"/>
      <c r="J31" s="1"/>
      <c r="K31" s="1"/>
      <c r="L31" s="1"/>
      <c r="M31" s="1"/>
      <c r="N31" s="1"/>
      <c r="O31" s="1"/>
      <c r="P31" s="1"/>
      <c r="S31" s="1"/>
    </row>
    <row r="32" spans="1:26" x14ac:dyDescent="0.25">
      <c r="A32" s="156"/>
      <c r="B32" s="156"/>
      <c r="C32" s="156"/>
      <c r="D32" s="156" t="s">
        <v>70</v>
      </c>
      <c r="E32" s="156"/>
      <c r="F32" s="167"/>
      <c r="G32" s="157"/>
      <c r="H32" s="157"/>
      <c r="I32" s="157"/>
      <c r="J32" s="156"/>
      <c r="K32" s="156"/>
      <c r="L32" s="156"/>
      <c r="M32" s="156"/>
      <c r="N32" s="156"/>
      <c r="O32" s="156"/>
      <c r="P32" s="156"/>
      <c r="Q32" s="153"/>
      <c r="R32" s="153"/>
      <c r="S32" s="156"/>
      <c r="T32" s="153"/>
      <c r="U32" s="153"/>
      <c r="V32" s="153"/>
      <c r="W32" s="153"/>
      <c r="X32" s="153"/>
      <c r="Y32" s="153"/>
      <c r="Z32" s="153"/>
    </row>
    <row r="33" spans="1:26" ht="24.95" customHeight="1" x14ac:dyDescent="0.25">
      <c r="A33" s="171">
        <v>14</v>
      </c>
      <c r="B33" s="168" t="s">
        <v>116</v>
      </c>
      <c r="C33" s="172" t="s">
        <v>117</v>
      </c>
      <c r="D33" s="168" t="s">
        <v>118</v>
      </c>
      <c r="E33" s="168" t="s">
        <v>100</v>
      </c>
      <c r="F33" s="169">
        <v>317.44100000000003</v>
      </c>
      <c r="G33" s="170"/>
      <c r="H33" s="170"/>
      <c r="I33" s="170">
        <f>ROUND(F33*(G33+H33),1)</f>
        <v>0</v>
      </c>
      <c r="J33" s="168">
        <f>ROUND(F33*(N33),1)</f>
        <v>0</v>
      </c>
      <c r="K33" s="1">
        <f>ROUND(F33*(O33),1)</f>
        <v>0</v>
      </c>
      <c r="L33" s="1"/>
      <c r="M33" s="1">
        <f>ROUND(F33*(G33+H33),1)</f>
        <v>0</v>
      </c>
      <c r="N33" s="1">
        <v>0</v>
      </c>
      <c r="O33" s="1"/>
      <c r="P33" s="167">
        <f>ROUND(F33*(R33),3)</f>
        <v>64.25</v>
      </c>
      <c r="Q33" s="173"/>
      <c r="R33" s="173">
        <v>0.2024</v>
      </c>
      <c r="S33" s="167">
        <f>ROUND(F33*(X33),3)</f>
        <v>0</v>
      </c>
      <c r="X33">
        <v>0</v>
      </c>
      <c r="Z33">
        <v>0</v>
      </c>
    </row>
    <row r="34" spans="1:26" ht="24.95" customHeight="1" x14ac:dyDescent="0.25">
      <c r="A34" s="171">
        <v>15</v>
      </c>
      <c r="B34" s="168" t="s">
        <v>116</v>
      </c>
      <c r="C34" s="172" t="s">
        <v>119</v>
      </c>
      <c r="D34" s="168" t="s">
        <v>120</v>
      </c>
      <c r="E34" s="168" t="s">
        <v>100</v>
      </c>
      <c r="F34" s="169">
        <v>793.60250000000008</v>
      </c>
      <c r="G34" s="170"/>
      <c r="H34" s="170"/>
      <c r="I34" s="170">
        <f>ROUND(F34*(G34+H34),1)</f>
        <v>0</v>
      </c>
      <c r="J34" s="168">
        <f>ROUND(F34*(N34),1)</f>
        <v>0</v>
      </c>
      <c r="K34" s="1">
        <f>ROUND(F34*(O34),1)</f>
        <v>0</v>
      </c>
      <c r="L34" s="1"/>
      <c r="M34" s="1">
        <f>ROUND(F34*(G34+H34),1)</f>
        <v>0</v>
      </c>
      <c r="N34" s="1">
        <v>0</v>
      </c>
      <c r="O34" s="1"/>
      <c r="P34" s="167">
        <f>ROUND(F34*(R34),3)</f>
        <v>381.64299999999997</v>
      </c>
      <c r="Q34" s="173"/>
      <c r="R34" s="173">
        <v>0.48089999999999999</v>
      </c>
      <c r="S34" s="167">
        <f>ROUND(F34*(X34),3)</f>
        <v>0</v>
      </c>
      <c r="X34">
        <v>0</v>
      </c>
      <c r="Z34">
        <v>0</v>
      </c>
    </row>
    <row r="35" spans="1:26" ht="24.95" customHeight="1" x14ac:dyDescent="0.25">
      <c r="A35" s="171">
        <v>16</v>
      </c>
      <c r="B35" s="168" t="s">
        <v>116</v>
      </c>
      <c r="C35" s="172" t="s">
        <v>121</v>
      </c>
      <c r="D35" s="168" t="s">
        <v>122</v>
      </c>
      <c r="E35" s="168" t="s">
        <v>100</v>
      </c>
      <c r="F35" s="169">
        <v>601.45499999999993</v>
      </c>
      <c r="G35" s="170"/>
      <c r="H35" s="170"/>
      <c r="I35" s="170">
        <f>ROUND(F35*(G35+H35),1)</f>
        <v>0</v>
      </c>
      <c r="J35" s="168">
        <f>ROUND(F35*(N35),1)</f>
        <v>0</v>
      </c>
      <c r="K35" s="1">
        <f>ROUND(F35*(O35),1)</f>
        <v>0</v>
      </c>
      <c r="L35" s="1"/>
      <c r="M35" s="1">
        <f>ROUND(F35*(G35+H35),1)</f>
        <v>0</v>
      </c>
      <c r="N35" s="1">
        <v>0</v>
      </c>
      <c r="O35" s="1"/>
      <c r="P35" s="167">
        <f>ROUND(F35*(R35),3)</f>
        <v>277.541</v>
      </c>
      <c r="Q35" s="173"/>
      <c r="R35" s="173">
        <v>0.46145000000000003</v>
      </c>
      <c r="S35" s="167">
        <f>ROUND(F35*(X35),3)</f>
        <v>0</v>
      </c>
      <c r="X35">
        <v>0</v>
      </c>
      <c r="Z35">
        <v>0</v>
      </c>
    </row>
    <row r="36" spans="1:26" x14ac:dyDescent="0.25">
      <c r="A36" s="156"/>
      <c r="B36" s="156"/>
      <c r="C36" s="156"/>
      <c r="D36" s="156" t="s">
        <v>70</v>
      </c>
      <c r="E36" s="156"/>
      <c r="F36" s="167"/>
      <c r="G36" s="159">
        <f>ROUND((SUM(L32:L35))/1,1)</f>
        <v>0</v>
      </c>
      <c r="H36" s="159">
        <f>ROUND((SUM(M32:M35))/1,1)</f>
        <v>0</v>
      </c>
      <c r="I36" s="159">
        <f>ROUND((SUM(I32:I35))/1,1)</f>
        <v>0</v>
      </c>
      <c r="J36" s="156"/>
      <c r="K36" s="156"/>
      <c r="L36" s="156">
        <f>ROUND((SUM(L32:L35))/1,1)</f>
        <v>0</v>
      </c>
      <c r="M36" s="156">
        <f>ROUND((SUM(M32:M35))/1,1)</f>
        <v>0</v>
      </c>
      <c r="N36" s="156"/>
      <c r="O36" s="156"/>
      <c r="P36" s="174">
        <f>ROUND((SUM(P32:P35))/1,1)</f>
        <v>723.4</v>
      </c>
      <c r="Q36" s="153"/>
      <c r="R36" s="153"/>
      <c r="S36" s="174">
        <f>ROUND((SUM(S32:S35))/1,1)</f>
        <v>0</v>
      </c>
      <c r="T36" s="153"/>
      <c r="U36" s="153"/>
      <c r="V36" s="153"/>
      <c r="W36" s="153"/>
      <c r="X36" s="153"/>
      <c r="Y36" s="153"/>
      <c r="Z36" s="153"/>
    </row>
    <row r="37" spans="1:26" x14ac:dyDescent="0.25">
      <c r="A37" s="1"/>
      <c r="B37" s="1"/>
      <c r="C37" s="1"/>
      <c r="D37" s="1"/>
      <c r="E37" s="1"/>
      <c r="F37" s="163"/>
      <c r="G37" s="149"/>
      <c r="H37" s="149"/>
      <c r="I37" s="149"/>
      <c r="J37" s="1"/>
      <c r="K37" s="1"/>
      <c r="L37" s="1"/>
      <c r="M37" s="1"/>
      <c r="N37" s="1"/>
      <c r="O37" s="1"/>
      <c r="P37" s="1"/>
      <c r="S37" s="1"/>
    </row>
    <row r="38" spans="1:26" x14ac:dyDescent="0.25">
      <c r="A38" s="156"/>
      <c r="B38" s="156"/>
      <c r="C38" s="156"/>
      <c r="D38" s="156" t="s">
        <v>71</v>
      </c>
      <c r="E38" s="156"/>
      <c r="F38" s="167"/>
      <c r="G38" s="157"/>
      <c r="H38" s="157"/>
      <c r="I38" s="157"/>
      <c r="J38" s="156"/>
      <c r="K38" s="156"/>
      <c r="L38" s="156"/>
      <c r="M38" s="156"/>
      <c r="N38" s="156"/>
      <c r="O38" s="156"/>
      <c r="P38" s="156"/>
      <c r="Q38" s="153"/>
      <c r="R38" s="153"/>
      <c r="S38" s="156"/>
      <c r="T38" s="153"/>
      <c r="U38" s="153"/>
      <c r="V38" s="153"/>
      <c r="W38" s="153"/>
      <c r="X38" s="153"/>
      <c r="Y38" s="153"/>
      <c r="Z38" s="153"/>
    </row>
    <row r="39" spans="1:26" ht="24.95" customHeight="1" x14ac:dyDescent="0.25">
      <c r="A39" s="171">
        <v>17</v>
      </c>
      <c r="B39" s="168" t="s">
        <v>123</v>
      </c>
      <c r="C39" s="172" t="s">
        <v>124</v>
      </c>
      <c r="D39" s="168" t="s">
        <v>125</v>
      </c>
      <c r="E39" s="168" t="s">
        <v>100</v>
      </c>
      <c r="F39" s="169">
        <v>409.6</v>
      </c>
      <c r="G39" s="170"/>
      <c r="H39" s="170"/>
      <c r="I39" s="170">
        <f>ROUND(F39*(G39+H39),1)</f>
        <v>0</v>
      </c>
      <c r="J39" s="168">
        <f>ROUND(F39*(N39),1)</f>
        <v>0</v>
      </c>
      <c r="K39" s="1">
        <f>ROUND(F39*(O39),1)</f>
        <v>0</v>
      </c>
      <c r="L39" s="1"/>
      <c r="M39" s="1">
        <f>ROUND(F39*(G39+H39),1)</f>
        <v>0</v>
      </c>
      <c r="N39" s="1">
        <v>0</v>
      </c>
      <c r="O39" s="1"/>
      <c r="P39" s="167">
        <f>ROUND(F39*(R39),3)</f>
        <v>0.627</v>
      </c>
      <c r="Q39" s="173"/>
      <c r="R39" s="173">
        <v>1.5299999999999999E-3</v>
      </c>
      <c r="S39" s="167">
        <f>ROUND(F39*(X39),3)</f>
        <v>0</v>
      </c>
      <c r="X39">
        <v>0</v>
      </c>
      <c r="Z39">
        <v>0</v>
      </c>
    </row>
    <row r="40" spans="1:26" ht="24.95" customHeight="1" x14ac:dyDescent="0.25">
      <c r="A40" s="171">
        <v>18</v>
      </c>
      <c r="B40" s="168" t="s">
        <v>116</v>
      </c>
      <c r="C40" s="172" t="s">
        <v>126</v>
      </c>
      <c r="D40" s="168" t="s">
        <v>127</v>
      </c>
      <c r="E40" s="168" t="s">
        <v>128</v>
      </c>
      <c r="F40" s="169">
        <v>1146</v>
      </c>
      <c r="G40" s="170"/>
      <c r="H40" s="170"/>
      <c r="I40" s="170">
        <f>ROUND(F40*(G40+H40),1)</f>
        <v>0</v>
      </c>
      <c r="J40" s="168">
        <f>ROUND(F40*(N40),1)</f>
        <v>0</v>
      </c>
      <c r="K40" s="1">
        <f>ROUND(F40*(O40),1)</f>
        <v>0</v>
      </c>
      <c r="L40" s="1"/>
      <c r="M40" s="1">
        <f>ROUND(F40*(G40+H40),1)</f>
        <v>0</v>
      </c>
      <c r="N40" s="1">
        <v>0</v>
      </c>
      <c r="O40" s="1"/>
      <c r="P40" s="167">
        <f>ROUND(F40*(R40),3)</f>
        <v>1.0999999999999999E-2</v>
      </c>
      <c r="Q40" s="173"/>
      <c r="R40" s="173">
        <v>1.0000000000000001E-5</v>
      </c>
      <c r="S40" s="167">
        <f>ROUND(F40*(X40),3)</f>
        <v>0</v>
      </c>
      <c r="X40">
        <v>0</v>
      </c>
      <c r="Z40">
        <v>0</v>
      </c>
    </row>
    <row r="41" spans="1:26" ht="24.95" customHeight="1" x14ac:dyDescent="0.25">
      <c r="A41" s="171">
        <v>19</v>
      </c>
      <c r="B41" s="168" t="s">
        <v>116</v>
      </c>
      <c r="C41" s="172" t="s">
        <v>129</v>
      </c>
      <c r="D41" s="168" t="s">
        <v>130</v>
      </c>
      <c r="E41" s="168" t="s">
        <v>128</v>
      </c>
      <c r="F41" s="169">
        <v>1146</v>
      </c>
      <c r="G41" s="170"/>
      <c r="H41" s="170"/>
      <c r="I41" s="170">
        <f>ROUND(F41*(G41+H41),1)</f>
        <v>0</v>
      </c>
      <c r="J41" s="168">
        <f>ROUND(F41*(N41),1)</f>
        <v>0</v>
      </c>
      <c r="K41" s="1">
        <f>ROUND(F41*(O41),1)</f>
        <v>0</v>
      </c>
      <c r="L41" s="1"/>
      <c r="M41" s="1">
        <f>ROUND(F41*(G41+H41),1)</f>
        <v>0</v>
      </c>
      <c r="N41" s="1">
        <v>0</v>
      </c>
      <c r="O41" s="1"/>
      <c r="P41" s="167">
        <f>ROUND(F41*(R41),3)</f>
        <v>2.3E-2</v>
      </c>
      <c r="Q41" s="173"/>
      <c r="R41" s="173">
        <v>2.0000000000000002E-5</v>
      </c>
      <c r="S41" s="167">
        <f>ROUND(F41*(X41),3)</f>
        <v>0</v>
      </c>
      <c r="X41">
        <v>0</v>
      </c>
      <c r="Z41">
        <v>0</v>
      </c>
    </row>
    <row r="42" spans="1:26" x14ac:dyDescent="0.25">
      <c r="A42" s="156"/>
      <c r="B42" s="156"/>
      <c r="C42" s="156"/>
      <c r="D42" s="156" t="s">
        <v>71</v>
      </c>
      <c r="E42" s="156"/>
      <c r="F42" s="167"/>
      <c r="G42" s="159">
        <f>ROUND((SUM(L38:L41))/1,1)</f>
        <v>0</v>
      </c>
      <c r="H42" s="159">
        <f>ROUND((SUM(M38:M41))/1,1)</f>
        <v>0</v>
      </c>
      <c r="I42" s="159">
        <f>ROUND((SUM(I38:I41))/1,1)</f>
        <v>0</v>
      </c>
      <c r="J42" s="156"/>
      <c r="K42" s="156"/>
      <c r="L42" s="156">
        <f>ROUND((SUM(L38:L41))/1,1)</f>
        <v>0</v>
      </c>
      <c r="M42" s="156">
        <f>ROUND((SUM(M38:M41))/1,1)</f>
        <v>0</v>
      </c>
      <c r="N42" s="156"/>
      <c r="O42" s="156"/>
      <c r="P42" s="174">
        <f>ROUND((SUM(P38:P41))/1,1)</f>
        <v>0.7</v>
      </c>
      <c r="Q42" s="153"/>
      <c r="R42" s="153"/>
      <c r="S42" s="174">
        <f>ROUND((SUM(S38:S41))/1,1)</f>
        <v>0</v>
      </c>
      <c r="T42" s="153"/>
      <c r="U42" s="153"/>
      <c r="V42" s="153"/>
      <c r="W42" s="153"/>
      <c r="X42" s="153"/>
      <c r="Y42" s="153"/>
      <c r="Z42" s="153"/>
    </row>
    <row r="43" spans="1:26" x14ac:dyDescent="0.25">
      <c r="A43" s="1"/>
      <c r="B43" s="1"/>
      <c r="C43" s="1"/>
      <c r="D43" s="1"/>
      <c r="E43" s="1"/>
      <c r="F43" s="163"/>
      <c r="G43" s="149"/>
      <c r="H43" s="149"/>
      <c r="I43" s="149"/>
      <c r="J43" s="1"/>
      <c r="K43" s="1"/>
      <c r="L43" s="1"/>
      <c r="M43" s="1"/>
      <c r="N43" s="1"/>
      <c r="O43" s="1"/>
      <c r="P43" s="1"/>
      <c r="S43" s="1"/>
    </row>
    <row r="44" spans="1:26" x14ac:dyDescent="0.25">
      <c r="A44" s="156"/>
      <c r="B44" s="156"/>
      <c r="C44" s="156"/>
      <c r="D44" s="156" t="s">
        <v>72</v>
      </c>
      <c r="E44" s="156"/>
      <c r="F44" s="167"/>
      <c r="G44" s="157"/>
      <c r="H44" s="157"/>
      <c r="I44" s="157"/>
      <c r="J44" s="156"/>
      <c r="K44" s="156"/>
      <c r="L44" s="156"/>
      <c r="M44" s="156"/>
      <c r="N44" s="156"/>
      <c r="O44" s="156"/>
      <c r="P44" s="156"/>
      <c r="Q44" s="153"/>
      <c r="R44" s="153"/>
      <c r="S44" s="156"/>
      <c r="T44" s="153"/>
      <c r="U44" s="153"/>
      <c r="V44" s="153"/>
      <c r="W44" s="153"/>
      <c r="X44" s="153"/>
      <c r="Y44" s="153"/>
      <c r="Z44" s="153"/>
    </row>
    <row r="45" spans="1:26" ht="24.95" customHeight="1" x14ac:dyDescent="0.25">
      <c r="A45" s="171">
        <v>20</v>
      </c>
      <c r="B45" s="168" t="s">
        <v>101</v>
      </c>
      <c r="C45" s="172" t="s">
        <v>131</v>
      </c>
      <c r="D45" s="168" t="s">
        <v>132</v>
      </c>
      <c r="E45" s="168" t="s">
        <v>113</v>
      </c>
      <c r="F45" s="169">
        <v>908.51000817050169</v>
      </c>
      <c r="G45" s="170"/>
      <c r="H45" s="170"/>
      <c r="I45" s="170">
        <f>ROUND(F45*(G45+H45),1)</f>
        <v>0</v>
      </c>
      <c r="J45" s="168">
        <f>ROUND(F45*(N45),1)</f>
        <v>0</v>
      </c>
      <c r="K45" s="1">
        <f>ROUND(F45*(O45),1)</f>
        <v>0</v>
      </c>
      <c r="L45" s="1"/>
      <c r="M45" s="1">
        <f>ROUND(F45*(G45+H45),1)</f>
        <v>0</v>
      </c>
      <c r="N45" s="1">
        <v>0</v>
      </c>
      <c r="O45" s="1"/>
      <c r="P45" s="167">
        <f>ROUND(F45*(R45),3)</f>
        <v>0</v>
      </c>
      <c r="Q45" s="173"/>
      <c r="R45" s="173">
        <v>0</v>
      </c>
      <c r="S45" s="167">
        <f>ROUND(F45*(X45),3)</f>
        <v>0</v>
      </c>
      <c r="X45">
        <v>0</v>
      </c>
      <c r="Z45">
        <v>0</v>
      </c>
    </row>
    <row r="46" spans="1:26" x14ac:dyDescent="0.25">
      <c r="A46" s="156"/>
      <c r="B46" s="156"/>
      <c r="C46" s="156"/>
      <c r="D46" s="156" t="s">
        <v>72</v>
      </c>
      <c r="E46" s="156"/>
      <c r="F46" s="167"/>
      <c r="G46" s="159">
        <f>ROUND((SUM(L44:L45))/1,1)</f>
        <v>0</v>
      </c>
      <c r="H46" s="159">
        <f>ROUND((SUM(M44:M45))/1,1)</f>
        <v>0</v>
      </c>
      <c r="I46" s="159">
        <f>ROUND((SUM(I44:I45))/1,1)</f>
        <v>0</v>
      </c>
      <c r="J46" s="156"/>
      <c r="K46" s="156"/>
      <c r="L46" s="156">
        <f>ROUND((SUM(L44:L45))/1,1)</f>
        <v>0</v>
      </c>
      <c r="M46" s="156">
        <f>ROUND((SUM(M44:M45))/1,1)</f>
        <v>0</v>
      </c>
      <c r="N46" s="156"/>
      <c r="O46" s="156"/>
      <c r="P46" s="174">
        <f>ROUND((SUM(P44:P45))/1,1)</f>
        <v>0</v>
      </c>
      <c r="S46" s="167">
        <f>ROUND((SUM(S44:S45))/1,1)</f>
        <v>0</v>
      </c>
    </row>
    <row r="47" spans="1:26" x14ac:dyDescent="0.25">
      <c r="A47" s="1"/>
      <c r="B47" s="1"/>
      <c r="C47" s="1"/>
      <c r="D47" s="1"/>
      <c r="E47" s="1"/>
      <c r="F47" s="163"/>
      <c r="G47" s="149"/>
      <c r="H47" s="149"/>
      <c r="I47" s="149"/>
      <c r="J47" s="1"/>
      <c r="K47" s="1"/>
      <c r="L47" s="1"/>
      <c r="M47" s="1"/>
      <c r="N47" s="1"/>
      <c r="O47" s="1"/>
      <c r="P47" s="1"/>
      <c r="S47" s="1"/>
    </row>
    <row r="48" spans="1:26" x14ac:dyDescent="0.25">
      <c r="A48" s="156"/>
      <c r="B48" s="156"/>
      <c r="C48" s="156"/>
      <c r="D48" s="2" t="s">
        <v>66</v>
      </c>
      <c r="E48" s="156"/>
      <c r="F48" s="167"/>
      <c r="G48" s="159">
        <f>ROUND((SUM(L9:L47))/2,1)</f>
        <v>0</v>
      </c>
      <c r="H48" s="159">
        <f>ROUND((SUM(M9:M47))/2,1)</f>
        <v>0</v>
      </c>
      <c r="I48" s="159">
        <f>ROUND((SUM(I9:I47))/2,1)</f>
        <v>0</v>
      </c>
      <c r="J48" s="156"/>
      <c r="K48" s="156"/>
      <c r="L48" s="156">
        <f>ROUND((SUM(L9:L47))/2,1)</f>
        <v>0</v>
      </c>
      <c r="M48" s="156">
        <f>ROUND((SUM(M9:M47))/2,1)</f>
        <v>0</v>
      </c>
      <c r="N48" s="156"/>
      <c r="O48" s="156"/>
      <c r="P48" s="174">
        <f>ROUND((SUM(P9:P47))/2,1)</f>
        <v>908.6</v>
      </c>
      <c r="S48" s="174">
        <f>ROUND((SUM(S9:S47))/2,1)</f>
        <v>0</v>
      </c>
    </row>
    <row r="49" spans="1:26" x14ac:dyDescent="0.25">
      <c r="A49" s="175" t="s">
        <v>12</v>
      </c>
      <c r="B49" s="175"/>
      <c r="C49" s="175"/>
      <c r="D49" s="175"/>
      <c r="E49" s="175"/>
      <c r="F49" s="176" t="s">
        <v>73</v>
      </c>
      <c r="G49" s="177">
        <f>ROUND((SUM(L9:L48))/3,1)</f>
        <v>0</v>
      </c>
      <c r="H49" s="177">
        <f>ROUND((SUM(M9:M48))/3,1)</f>
        <v>0</v>
      </c>
      <c r="I49" s="177">
        <f>ROUND((SUM(I9:I48))/3,1)</f>
        <v>0</v>
      </c>
      <c r="J49" s="175"/>
      <c r="K49" s="175">
        <f>ROUND((SUM(K9:K48)),1)</f>
        <v>0</v>
      </c>
      <c r="L49" s="175">
        <f>ROUND((SUM(L9:L48))/3,1)</f>
        <v>0</v>
      </c>
      <c r="M49" s="175">
        <f>ROUND((SUM(M9:M48))/3,1)</f>
        <v>0</v>
      </c>
      <c r="N49" s="175"/>
      <c r="O49" s="175"/>
      <c r="P49" s="176">
        <f>ROUND((SUM(P9:P48))/3,1)</f>
        <v>908.6</v>
      </c>
      <c r="S49" s="176">
        <f>ROUND((SUM(S9:S48))/3,1)</f>
        <v>0</v>
      </c>
      <c r="Z49">
        <f>(SUM(Z9:Z48))</f>
        <v>0</v>
      </c>
    </row>
  </sheetData>
  <printOptions horizontalCentered="1" gridLines="1"/>
  <pageMargins left="0.7" right="6.9444444444444441E-3" top="0.75" bottom="0.75" header="0.3" footer="0.3"/>
  <pageSetup paperSize="9" orientation="landscape" horizontalDpi="1200" verticalDpi="1200" r:id="rId1"/>
  <headerFooter>
    <oddHeader>&amp;C&amp;B&amp; Rozpočet Triedenie a uskladnenie stavebných odpadov pre opätovné použitie a recykláciu / SO01- triedenie a uskladnenie stavebných odpadov</oddHeader>
    <oddFooter>&amp;RStrana &amp;P z &amp;N    &amp;L&amp;7Spracované systémom Systematic®pyramida.wsn, tel.: 051 77 10 585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workbookViewId="0"/>
  </sheetViews>
  <sheetFormatPr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15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37" t="s">
        <v>1</v>
      </c>
      <c r="C2" s="38"/>
      <c r="D2" s="39"/>
      <c r="E2" s="39"/>
      <c r="F2" s="39"/>
      <c r="G2" s="43" t="s">
        <v>16</v>
      </c>
      <c r="H2" s="16"/>
      <c r="I2" s="27"/>
      <c r="J2" s="31"/>
    </row>
    <row r="3" spans="1:23" ht="18" customHeight="1" x14ac:dyDescent="0.25">
      <c r="A3" s="11"/>
      <c r="B3" s="40" t="s">
        <v>133</v>
      </c>
      <c r="C3" s="41"/>
      <c r="D3" s="42"/>
      <c r="E3" s="42"/>
      <c r="F3" s="42"/>
      <c r="G3" s="17"/>
      <c r="H3" s="17"/>
      <c r="I3" s="28"/>
      <c r="J3" s="32"/>
    </row>
    <row r="4" spans="1:23" ht="18" customHeight="1" x14ac:dyDescent="0.25">
      <c r="A4" s="11"/>
      <c r="B4" s="23"/>
      <c r="C4" s="20"/>
      <c r="D4" s="17"/>
      <c r="E4" s="17"/>
      <c r="F4" s="17"/>
      <c r="G4" s="17"/>
      <c r="H4" s="17"/>
      <c r="I4" s="44" t="s">
        <v>18</v>
      </c>
      <c r="J4" s="32"/>
    </row>
    <row r="5" spans="1:23" ht="18" customHeight="1" thickBot="1" x14ac:dyDescent="0.3">
      <c r="A5" s="11"/>
      <c r="B5" s="45" t="s">
        <v>19</v>
      </c>
      <c r="C5" s="20"/>
      <c r="D5" s="17"/>
      <c r="E5" s="17"/>
      <c r="F5" s="46" t="s">
        <v>20</v>
      </c>
      <c r="G5" s="17"/>
      <c r="H5" s="17"/>
      <c r="I5" s="44" t="s">
        <v>21</v>
      </c>
      <c r="J5" s="47" t="s">
        <v>22</v>
      </c>
    </row>
    <row r="6" spans="1:23" ht="18" customHeight="1" thickTop="1" x14ac:dyDescent="0.25">
      <c r="A6" s="11"/>
      <c r="B6" s="56" t="s">
        <v>23</v>
      </c>
      <c r="C6" s="52"/>
      <c r="D6" s="53"/>
      <c r="E6" s="53"/>
      <c r="F6" s="53"/>
      <c r="G6" s="57" t="s">
        <v>24</v>
      </c>
      <c r="H6" s="53"/>
      <c r="I6" s="54"/>
      <c r="J6" s="55"/>
    </row>
    <row r="7" spans="1:23" ht="18" customHeight="1" x14ac:dyDescent="0.25">
      <c r="A7" s="11"/>
      <c r="B7" s="48"/>
      <c r="C7" s="49"/>
      <c r="D7" s="18"/>
      <c r="E7" s="18"/>
      <c r="F7" s="18"/>
      <c r="G7" s="58" t="s">
        <v>25</v>
      </c>
      <c r="H7" s="18"/>
      <c r="I7" s="29"/>
      <c r="J7" s="50"/>
    </row>
    <row r="8" spans="1:23" ht="18" customHeight="1" x14ac:dyDescent="0.25">
      <c r="A8" s="11"/>
      <c r="B8" s="45" t="s">
        <v>26</v>
      </c>
      <c r="C8" s="20"/>
      <c r="D8" s="17"/>
      <c r="E8" s="17"/>
      <c r="F8" s="17"/>
      <c r="G8" s="46" t="s">
        <v>27</v>
      </c>
      <c r="H8" s="17"/>
      <c r="I8" s="28"/>
      <c r="J8" s="32"/>
    </row>
    <row r="9" spans="1:23" ht="18" customHeight="1" x14ac:dyDescent="0.25">
      <c r="A9" s="11"/>
      <c r="B9" s="23"/>
      <c r="C9" s="20"/>
      <c r="D9" s="17"/>
      <c r="E9" s="17"/>
      <c r="F9" s="17"/>
      <c r="G9" s="46" t="s">
        <v>25</v>
      </c>
      <c r="H9" s="17"/>
      <c r="I9" s="28"/>
      <c r="J9" s="32"/>
    </row>
    <row r="10" spans="1:23" ht="18" customHeight="1" x14ac:dyDescent="0.25">
      <c r="A10" s="11"/>
      <c r="B10" s="45" t="s">
        <v>28</v>
      </c>
      <c r="C10" s="20"/>
      <c r="D10" s="17"/>
      <c r="E10" s="17"/>
      <c r="F10" s="17"/>
      <c r="G10" s="46" t="s">
        <v>29</v>
      </c>
      <c r="H10" s="17"/>
      <c r="I10" s="28"/>
      <c r="J10" s="32"/>
    </row>
    <row r="11" spans="1:23" ht="18" customHeight="1" thickBot="1" x14ac:dyDescent="0.3">
      <c r="A11" s="11"/>
      <c r="B11" s="23"/>
      <c r="C11" s="20"/>
      <c r="D11" s="17"/>
      <c r="E11" s="17"/>
      <c r="F11" s="17"/>
      <c r="G11" s="46" t="s">
        <v>25</v>
      </c>
      <c r="H11" s="17"/>
      <c r="I11" s="28"/>
      <c r="J11" s="32"/>
    </row>
    <row r="12" spans="1:23" ht="18" customHeight="1" thickTop="1" x14ac:dyDescent="0.25">
      <c r="A12" s="11"/>
      <c r="B12" s="51"/>
      <c r="C12" s="52"/>
      <c r="D12" s="53"/>
      <c r="E12" s="53"/>
      <c r="F12" s="53"/>
      <c r="G12" s="53"/>
      <c r="H12" s="53"/>
      <c r="I12" s="54"/>
      <c r="J12" s="55"/>
    </row>
    <row r="13" spans="1:23" ht="18" customHeight="1" x14ac:dyDescent="0.25">
      <c r="A13" s="11"/>
      <c r="B13" s="48"/>
      <c r="C13" s="49"/>
      <c r="D13" s="18"/>
      <c r="E13" s="18"/>
      <c r="F13" s="18"/>
      <c r="G13" s="18"/>
      <c r="H13" s="18"/>
      <c r="I13" s="29"/>
      <c r="J13" s="50"/>
    </row>
    <row r="14" spans="1:23" ht="18" customHeight="1" thickBot="1" x14ac:dyDescent="0.3">
      <c r="A14" s="11"/>
      <c r="B14" s="23"/>
      <c r="C14" s="20"/>
      <c r="D14" s="17"/>
      <c r="E14" s="17"/>
      <c r="F14" s="17"/>
      <c r="G14" s="17"/>
      <c r="H14" s="17"/>
      <c r="I14" s="28"/>
      <c r="J14" s="32"/>
    </row>
    <row r="15" spans="1:23" ht="18" customHeight="1" thickTop="1" x14ac:dyDescent="0.25">
      <c r="A15" s="11"/>
      <c r="B15" s="91" t="s">
        <v>30</v>
      </c>
      <c r="C15" s="92" t="s">
        <v>6</v>
      </c>
      <c r="D15" s="92" t="s">
        <v>55</v>
      </c>
      <c r="E15" s="93" t="s">
        <v>56</v>
      </c>
      <c r="F15" s="105" t="s">
        <v>57</v>
      </c>
      <c r="G15" s="59" t="s">
        <v>35</v>
      </c>
      <c r="H15" s="62" t="s">
        <v>36</v>
      </c>
      <c r="I15" s="27"/>
      <c r="J15" s="55"/>
    </row>
    <row r="16" spans="1:23" ht="18" customHeight="1" x14ac:dyDescent="0.25">
      <c r="A16" s="11"/>
      <c r="B16" s="94">
        <v>1</v>
      </c>
      <c r="C16" s="95" t="s">
        <v>31</v>
      </c>
      <c r="D16" s="96">
        <f>'Rekap 929'!B12</f>
        <v>0</v>
      </c>
      <c r="E16" s="97">
        <f>'Rekap 929'!C12</f>
        <v>0</v>
      </c>
      <c r="F16" s="106">
        <f>'Rekap 929'!D12</f>
        <v>0</v>
      </c>
      <c r="G16" s="60">
        <v>6</v>
      </c>
      <c r="H16" s="115" t="s">
        <v>37</v>
      </c>
      <c r="I16" s="129"/>
      <c r="J16" s="126">
        <v>0</v>
      </c>
    </row>
    <row r="17" spans="1:26" ht="18" customHeight="1" x14ac:dyDescent="0.25">
      <c r="A17" s="11"/>
      <c r="B17" s="67">
        <v>2</v>
      </c>
      <c r="C17" s="71" t="s">
        <v>32</v>
      </c>
      <c r="D17" s="78">
        <f>'Rekap 929'!B16</f>
        <v>0</v>
      </c>
      <c r="E17" s="76">
        <f>'Rekap 929'!C16</f>
        <v>0</v>
      </c>
      <c r="F17" s="81">
        <f>'Rekap 929'!D16</f>
        <v>0</v>
      </c>
      <c r="G17" s="61">
        <v>7</v>
      </c>
      <c r="H17" s="116" t="s">
        <v>38</v>
      </c>
      <c r="I17" s="129"/>
      <c r="J17" s="127">
        <f>'SO 929'!Z28</f>
        <v>0</v>
      </c>
    </row>
    <row r="18" spans="1:26" ht="18" customHeight="1" x14ac:dyDescent="0.25">
      <c r="A18" s="11"/>
      <c r="B18" s="68">
        <v>3</v>
      </c>
      <c r="C18" s="72" t="s">
        <v>33</v>
      </c>
      <c r="D18" s="79"/>
      <c r="E18" s="77"/>
      <c r="F18" s="82"/>
      <c r="G18" s="61">
        <v>8</v>
      </c>
      <c r="H18" s="116" t="s">
        <v>39</v>
      </c>
      <c r="I18" s="129"/>
      <c r="J18" s="127">
        <v>0</v>
      </c>
    </row>
    <row r="19" spans="1:26" ht="18" customHeight="1" x14ac:dyDescent="0.25">
      <c r="A19" s="11"/>
      <c r="B19" s="68">
        <v>4</v>
      </c>
      <c r="C19" s="73"/>
      <c r="D19" s="79"/>
      <c r="E19" s="77"/>
      <c r="F19" s="82"/>
      <c r="G19" s="61">
        <v>9</v>
      </c>
      <c r="H19" s="125"/>
      <c r="I19" s="129"/>
      <c r="J19" s="128"/>
    </row>
    <row r="20" spans="1:26" ht="18" customHeight="1" thickBot="1" x14ac:dyDescent="0.3">
      <c r="A20" s="11"/>
      <c r="B20" s="68">
        <v>5</v>
      </c>
      <c r="C20" s="74" t="s">
        <v>34</v>
      </c>
      <c r="D20" s="80"/>
      <c r="E20" s="100"/>
      <c r="F20" s="107">
        <f>SUM(F16:F19)</f>
        <v>0</v>
      </c>
      <c r="G20" s="61">
        <v>10</v>
      </c>
      <c r="H20" s="116" t="s">
        <v>34</v>
      </c>
      <c r="I20" s="131"/>
      <c r="J20" s="99">
        <f>SUM(J16:J19)</f>
        <v>0</v>
      </c>
    </row>
    <row r="21" spans="1:26" ht="18" customHeight="1" thickTop="1" x14ac:dyDescent="0.25">
      <c r="A21" s="11"/>
      <c r="B21" s="65" t="s">
        <v>45</v>
      </c>
      <c r="C21" s="69" t="s">
        <v>7</v>
      </c>
      <c r="D21" s="75"/>
      <c r="E21" s="19"/>
      <c r="F21" s="98"/>
      <c r="G21" s="65" t="s">
        <v>51</v>
      </c>
      <c r="H21" s="62" t="s">
        <v>7</v>
      </c>
      <c r="I21" s="29"/>
      <c r="J21" s="132"/>
    </row>
    <row r="22" spans="1:26" ht="18" customHeight="1" x14ac:dyDescent="0.25">
      <c r="A22" s="11"/>
      <c r="B22" s="60">
        <v>11</v>
      </c>
      <c r="C22" s="63" t="s">
        <v>46</v>
      </c>
      <c r="D22" s="87"/>
      <c r="E22" s="89" t="s">
        <v>49</v>
      </c>
      <c r="F22" s="81">
        <f>((F16*U22*0)+(F17*V22*0)+(F18*W22*0))/100</f>
        <v>0</v>
      </c>
      <c r="G22" s="60">
        <v>16</v>
      </c>
      <c r="H22" s="115" t="s">
        <v>52</v>
      </c>
      <c r="I22" s="130" t="s">
        <v>49</v>
      </c>
      <c r="J22" s="126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61">
        <v>12</v>
      </c>
      <c r="C23" s="64" t="s">
        <v>47</v>
      </c>
      <c r="D23" s="66"/>
      <c r="E23" s="89" t="s">
        <v>50</v>
      </c>
      <c r="F23" s="82">
        <f>((F16*U23*0)+(F17*V23*0)+(F18*W23*0))/100</f>
        <v>0</v>
      </c>
      <c r="G23" s="61">
        <v>17</v>
      </c>
      <c r="H23" s="116" t="s">
        <v>53</v>
      </c>
      <c r="I23" s="130" t="s">
        <v>49</v>
      </c>
      <c r="J23" s="127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61">
        <v>13</v>
      </c>
      <c r="C24" s="64" t="s">
        <v>48</v>
      </c>
      <c r="D24" s="66"/>
      <c r="E24" s="89" t="s">
        <v>49</v>
      </c>
      <c r="F24" s="82">
        <f>((F16*U24*0)+(F17*V24*0)+(F18*W24*0))/100</f>
        <v>0</v>
      </c>
      <c r="G24" s="61">
        <v>18</v>
      </c>
      <c r="H24" s="116" t="s">
        <v>54</v>
      </c>
      <c r="I24" s="130" t="s">
        <v>50</v>
      </c>
      <c r="J24" s="127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1"/>
      <c r="B25" s="61">
        <v>14</v>
      </c>
      <c r="C25" s="20"/>
      <c r="D25" s="66"/>
      <c r="E25" s="90"/>
      <c r="F25" s="88"/>
      <c r="G25" s="61">
        <v>19</v>
      </c>
      <c r="H25" s="125"/>
      <c r="I25" s="129"/>
      <c r="J25" s="128"/>
    </row>
    <row r="26" spans="1:26" ht="18" customHeight="1" thickBot="1" x14ac:dyDescent="0.3">
      <c r="A26" s="11"/>
      <c r="B26" s="61">
        <v>15</v>
      </c>
      <c r="C26" s="64"/>
      <c r="D26" s="66"/>
      <c r="E26" s="66"/>
      <c r="F26" s="108"/>
      <c r="G26" s="61">
        <v>20</v>
      </c>
      <c r="H26" s="116" t="s">
        <v>34</v>
      </c>
      <c r="I26" s="131"/>
      <c r="J26" s="99">
        <f>SUM(J22:J25)+SUM(F22:F25)</f>
        <v>0</v>
      </c>
    </row>
    <row r="27" spans="1:26" ht="18" customHeight="1" thickTop="1" x14ac:dyDescent="0.25">
      <c r="A27" s="11"/>
      <c r="B27" s="101"/>
      <c r="C27" s="143" t="s">
        <v>60</v>
      </c>
      <c r="D27" s="136"/>
      <c r="E27" s="102"/>
      <c r="F27" s="30"/>
      <c r="G27" s="109" t="s">
        <v>40</v>
      </c>
      <c r="H27" s="104" t="s">
        <v>41</v>
      </c>
      <c r="I27" s="29"/>
      <c r="J27" s="33"/>
    </row>
    <row r="28" spans="1:26" ht="18" customHeight="1" x14ac:dyDescent="0.25">
      <c r="A28" s="11"/>
      <c r="B28" s="26"/>
      <c r="C28" s="134"/>
      <c r="D28" s="137"/>
      <c r="E28" s="22"/>
      <c r="F28" s="11"/>
      <c r="G28" s="110">
        <v>21</v>
      </c>
      <c r="H28" s="114" t="s">
        <v>42</v>
      </c>
      <c r="I28" s="122"/>
      <c r="J28" s="118">
        <f>F20+J20+F26+J26</f>
        <v>0</v>
      </c>
    </row>
    <row r="29" spans="1:26" ht="18" customHeight="1" x14ac:dyDescent="0.25">
      <c r="A29" s="11"/>
      <c r="B29" s="83"/>
      <c r="C29" s="135"/>
      <c r="D29" s="138"/>
      <c r="E29" s="22"/>
      <c r="F29" s="11"/>
      <c r="G29" s="60">
        <v>22</v>
      </c>
      <c r="H29" s="115" t="s">
        <v>43</v>
      </c>
      <c r="I29" s="123">
        <f>J28-SUM('SO 929'!K9:'SO 929'!K27)</f>
        <v>0</v>
      </c>
      <c r="J29" s="119">
        <f>ROUND(((ROUND(I29,1)*20)/100),1)</f>
        <v>0</v>
      </c>
    </row>
    <row r="30" spans="1:26" ht="18" customHeight="1" x14ac:dyDescent="0.25">
      <c r="A30" s="11"/>
      <c r="B30" s="23"/>
      <c r="C30" s="125"/>
      <c r="D30" s="129"/>
      <c r="E30" s="22"/>
      <c r="F30" s="11"/>
      <c r="G30" s="61">
        <v>23</v>
      </c>
      <c r="H30" s="116" t="s">
        <v>43</v>
      </c>
      <c r="I30" s="89">
        <f>SUM('SO 929'!K9:'SO 929'!K27)</f>
        <v>0</v>
      </c>
      <c r="J30" s="120">
        <f>ROUND(((ROUND(I30,1)*20)/100),1)</f>
        <v>0</v>
      </c>
    </row>
    <row r="31" spans="1:26" ht="18" customHeight="1" x14ac:dyDescent="0.25">
      <c r="A31" s="11"/>
      <c r="B31" s="24"/>
      <c r="C31" s="139"/>
      <c r="D31" s="140"/>
      <c r="E31" s="22"/>
      <c r="F31" s="11"/>
      <c r="G31" s="110">
        <v>24</v>
      </c>
      <c r="H31" s="114" t="s">
        <v>34</v>
      </c>
      <c r="I31" s="113"/>
      <c r="J31" s="133">
        <f>SUM(J28:J30)</f>
        <v>0</v>
      </c>
    </row>
    <row r="32" spans="1:26" ht="18" customHeight="1" thickBot="1" x14ac:dyDescent="0.3">
      <c r="A32" s="11"/>
      <c r="B32" s="48"/>
      <c r="C32" s="117"/>
      <c r="D32" s="124"/>
      <c r="E32" s="84"/>
      <c r="F32" s="85"/>
      <c r="G32" s="60" t="s">
        <v>44</v>
      </c>
      <c r="H32" s="117"/>
      <c r="I32" s="124"/>
      <c r="J32" s="121"/>
    </row>
    <row r="33" spans="1:10" ht="18" customHeight="1" thickTop="1" x14ac:dyDescent="0.25">
      <c r="A33" s="11"/>
      <c r="B33" s="101"/>
      <c r="C33" s="102"/>
      <c r="D33" s="141" t="s">
        <v>58</v>
      </c>
      <c r="E33" s="15"/>
      <c r="F33" s="103"/>
      <c r="G33" s="111">
        <v>26</v>
      </c>
      <c r="H33" s="142" t="s">
        <v>59</v>
      </c>
      <c r="I33" s="30"/>
      <c r="J33" s="112"/>
    </row>
    <row r="34" spans="1:10" ht="18" customHeight="1" x14ac:dyDescent="0.25">
      <c r="A34" s="11"/>
      <c r="B34" s="25"/>
      <c r="C34" s="21"/>
      <c r="D34" s="14"/>
      <c r="E34" s="14"/>
      <c r="F34" s="14"/>
      <c r="G34" s="14"/>
      <c r="H34" s="14"/>
      <c r="I34" s="30"/>
      <c r="J34" s="34"/>
    </row>
    <row r="35" spans="1:10" ht="18" customHeight="1" x14ac:dyDescent="0.25">
      <c r="A35" s="11"/>
      <c r="B35" s="26"/>
      <c r="C35" s="22"/>
      <c r="D35" s="3"/>
      <c r="E35" s="3"/>
      <c r="F35" s="3"/>
      <c r="G35" s="3"/>
      <c r="H35" s="3"/>
      <c r="I35" s="11"/>
      <c r="J35" s="35"/>
    </row>
    <row r="36" spans="1:10" ht="18" customHeight="1" x14ac:dyDescent="0.25">
      <c r="A36" s="11"/>
      <c r="B36" s="26"/>
      <c r="C36" s="22"/>
      <c r="D36" s="3"/>
      <c r="E36" s="3"/>
      <c r="F36" s="3"/>
      <c r="G36" s="3"/>
      <c r="H36" s="3"/>
      <c r="I36" s="11"/>
      <c r="J36" s="35"/>
    </row>
    <row r="37" spans="1:10" ht="18" customHeight="1" x14ac:dyDescent="0.25">
      <c r="A37" s="11"/>
      <c r="B37" s="26"/>
      <c r="C37" s="22"/>
      <c r="D37" s="3"/>
      <c r="E37" s="3"/>
      <c r="F37" s="3"/>
      <c r="G37" s="3"/>
      <c r="H37" s="3"/>
      <c r="I37" s="11"/>
      <c r="J37" s="35"/>
    </row>
    <row r="38" spans="1:10" ht="18" customHeight="1" x14ac:dyDescent="0.25">
      <c r="A38" s="11"/>
      <c r="B38" s="26"/>
      <c r="C38" s="22"/>
      <c r="D38" s="3"/>
      <c r="E38" s="3"/>
      <c r="F38" s="3"/>
      <c r="G38" s="3"/>
      <c r="H38" s="3"/>
      <c r="I38" s="11"/>
      <c r="J38" s="35"/>
    </row>
    <row r="39" spans="1:10" ht="18" customHeight="1" x14ac:dyDescent="0.25">
      <c r="A39" s="11"/>
      <c r="B39" s="26"/>
      <c r="C39" s="22"/>
      <c r="D39" s="3"/>
      <c r="E39" s="3"/>
      <c r="F39" s="3"/>
      <c r="G39" s="3"/>
      <c r="H39" s="3"/>
      <c r="I39" s="11"/>
      <c r="J39" s="35"/>
    </row>
    <row r="40" spans="1:10" ht="18" customHeight="1" thickBot="1" x14ac:dyDescent="0.3">
      <c r="A40" s="11"/>
      <c r="B40" s="83"/>
      <c r="C40" s="84"/>
      <c r="D40" s="12"/>
      <c r="E40" s="12"/>
      <c r="F40" s="12"/>
      <c r="G40" s="12"/>
      <c r="H40" s="12"/>
      <c r="I40" s="85"/>
      <c r="J40" s="86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pageMargins left="0.7" right="0.7" top="0.75" bottom="0.75" header="0.3" footer="0.3"/>
  <pageSetup paperSize="9" scale="95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/>
  </sheetViews>
  <sheetFormatPr defaultRowHeight="15" x14ac:dyDescent="0.25"/>
  <cols>
    <col min="1" max="1" width="40.7109375" customWidth="1"/>
    <col min="2" max="4" width="12.7109375" customWidth="1"/>
    <col min="5" max="6" width="15.7109375" customWidth="1"/>
    <col min="10" max="26" width="0" hidden="1" customWidth="1"/>
  </cols>
  <sheetData>
    <row r="1" spans="1:26" x14ac:dyDescent="0.25">
      <c r="A1" s="145" t="s">
        <v>23</v>
      </c>
      <c r="B1" s="144"/>
      <c r="C1" s="144"/>
      <c r="D1" s="145" t="s">
        <v>20</v>
      </c>
      <c r="E1" s="144"/>
      <c r="F1" s="144"/>
      <c r="W1">
        <v>30.126000000000001</v>
      </c>
    </row>
    <row r="2" spans="1:26" x14ac:dyDescent="0.25">
      <c r="A2" s="145" t="s">
        <v>28</v>
      </c>
      <c r="B2" s="144"/>
      <c r="C2" s="144"/>
      <c r="D2" s="145" t="s">
        <v>18</v>
      </c>
      <c r="E2" s="144"/>
      <c r="F2" s="144"/>
    </row>
    <row r="3" spans="1:26" x14ac:dyDescent="0.25">
      <c r="A3" s="145" t="s">
        <v>26</v>
      </c>
      <c r="B3" s="144"/>
      <c r="C3" s="144"/>
      <c r="D3" s="145" t="s">
        <v>64</v>
      </c>
      <c r="E3" s="144"/>
      <c r="F3" s="144"/>
    </row>
    <row r="4" spans="1:26" x14ac:dyDescent="0.25">
      <c r="A4" s="145" t="s">
        <v>1</v>
      </c>
      <c r="B4" s="144"/>
      <c r="C4" s="144"/>
      <c r="D4" s="144"/>
      <c r="E4" s="144"/>
      <c r="F4" s="144"/>
    </row>
    <row r="5" spans="1:26" x14ac:dyDescent="0.25">
      <c r="A5" s="145" t="s">
        <v>133</v>
      </c>
      <c r="B5" s="144"/>
      <c r="C5" s="144"/>
      <c r="D5" s="144"/>
      <c r="E5" s="144"/>
      <c r="F5" s="144"/>
    </row>
    <row r="6" spans="1:26" x14ac:dyDescent="0.25">
      <c r="A6" s="144"/>
      <c r="B6" s="144"/>
      <c r="C6" s="144"/>
      <c r="D6" s="144"/>
      <c r="E6" s="144"/>
      <c r="F6" s="144"/>
    </row>
    <row r="7" spans="1:26" x14ac:dyDescent="0.25">
      <c r="A7" s="144"/>
      <c r="B7" s="144"/>
      <c r="C7" s="144"/>
      <c r="D7" s="144"/>
      <c r="E7" s="144"/>
      <c r="F7" s="144"/>
    </row>
    <row r="8" spans="1:26" x14ac:dyDescent="0.25">
      <c r="A8" s="146" t="s">
        <v>65</v>
      </c>
      <c r="B8" s="144"/>
      <c r="C8" s="144"/>
      <c r="D8" s="144"/>
      <c r="E8" s="144"/>
      <c r="F8" s="144"/>
    </row>
    <row r="9" spans="1:26" x14ac:dyDescent="0.25">
      <c r="A9" s="147" t="s">
        <v>61</v>
      </c>
      <c r="B9" s="147" t="s">
        <v>55</v>
      </c>
      <c r="C9" s="147" t="s">
        <v>56</v>
      </c>
      <c r="D9" s="147" t="s">
        <v>34</v>
      </c>
      <c r="E9" s="147" t="s">
        <v>62</v>
      </c>
      <c r="F9" s="147" t="s">
        <v>63</v>
      </c>
    </row>
    <row r="10" spans="1:26" x14ac:dyDescent="0.25">
      <c r="A10" s="154" t="s">
        <v>66</v>
      </c>
      <c r="B10" s="155"/>
      <c r="C10" s="151"/>
      <c r="D10" s="151"/>
      <c r="E10" s="152"/>
      <c r="F10" s="152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</row>
    <row r="11" spans="1:26" x14ac:dyDescent="0.25">
      <c r="A11" s="156" t="s">
        <v>69</v>
      </c>
      <c r="B11" s="157">
        <f>'SO 929'!L13</f>
        <v>0</v>
      </c>
      <c r="C11" s="157">
        <f>'SO 929'!M13</f>
        <v>0</v>
      </c>
      <c r="D11" s="157">
        <f>'SO 929'!I13</f>
        <v>0</v>
      </c>
      <c r="E11" s="158">
        <f>'SO 929'!P13</f>
        <v>2.2000000000000002</v>
      </c>
      <c r="F11" s="158">
        <f>'SO 929'!S13</f>
        <v>0</v>
      </c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</row>
    <row r="12" spans="1:26" x14ac:dyDescent="0.25">
      <c r="A12" s="2" t="s">
        <v>66</v>
      </c>
      <c r="B12" s="159">
        <f>'SO 929'!L15</f>
        <v>0</v>
      </c>
      <c r="C12" s="159">
        <f>'SO 929'!M15</f>
        <v>0</v>
      </c>
      <c r="D12" s="159">
        <f>'SO 929'!I15</f>
        <v>0</v>
      </c>
      <c r="E12" s="160">
        <f>'SO 929'!P15</f>
        <v>2.2000000000000002</v>
      </c>
      <c r="F12" s="160">
        <f>'SO 929'!S15</f>
        <v>0</v>
      </c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</row>
    <row r="13" spans="1:26" x14ac:dyDescent="0.25">
      <c r="A13" s="1"/>
      <c r="B13" s="149"/>
      <c r="C13" s="149"/>
      <c r="D13" s="149"/>
      <c r="E13" s="148"/>
      <c r="F13" s="148"/>
    </row>
    <row r="14" spans="1:26" x14ac:dyDescent="0.25">
      <c r="A14" s="2" t="s">
        <v>134</v>
      </c>
      <c r="B14" s="159"/>
      <c r="C14" s="157"/>
      <c r="D14" s="157"/>
      <c r="E14" s="158"/>
      <c r="F14" s="158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</row>
    <row r="15" spans="1:26" x14ac:dyDescent="0.25">
      <c r="A15" s="156" t="s">
        <v>135</v>
      </c>
      <c r="B15" s="157">
        <f>'SO 929'!L25</f>
        <v>0</v>
      </c>
      <c r="C15" s="157">
        <f>'SO 929'!M25</f>
        <v>0</v>
      </c>
      <c r="D15" s="157">
        <f>'SO 929'!I25</f>
        <v>0</v>
      </c>
      <c r="E15" s="158">
        <f>'SO 929'!P25</f>
        <v>0.1</v>
      </c>
      <c r="F15" s="158">
        <f>'SO 929'!S25</f>
        <v>0</v>
      </c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</row>
    <row r="16" spans="1:26" x14ac:dyDescent="0.25">
      <c r="A16" s="2" t="s">
        <v>134</v>
      </c>
      <c r="B16" s="159">
        <f>'SO 929'!L27</f>
        <v>0</v>
      </c>
      <c r="C16" s="159">
        <f>'SO 929'!M27</f>
        <v>0</v>
      </c>
      <c r="D16" s="159">
        <f>'SO 929'!I27</f>
        <v>0</v>
      </c>
      <c r="E16" s="160">
        <f>'SO 929'!P27</f>
        <v>0.1</v>
      </c>
      <c r="F16" s="160">
        <f>'SO 929'!S27</f>
        <v>0</v>
      </c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</row>
    <row r="17" spans="1:26" x14ac:dyDescent="0.25">
      <c r="A17" s="1"/>
      <c r="B17" s="149"/>
      <c r="C17" s="149"/>
      <c r="D17" s="149"/>
      <c r="E17" s="148"/>
      <c r="F17" s="148"/>
    </row>
    <row r="18" spans="1:26" x14ac:dyDescent="0.25">
      <c r="A18" s="2" t="s">
        <v>73</v>
      </c>
      <c r="B18" s="159">
        <f>'SO 929'!L28</f>
        <v>0</v>
      </c>
      <c r="C18" s="159">
        <f>'SO 929'!M28</f>
        <v>0</v>
      </c>
      <c r="D18" s="159">
        <f>'SO 929'!I28</f>
        <v>0</v>
      </c>
      <c r="E18" s="160">
        <f>'SO 929'!P28</f>
        <v>2.2999999999999998</v>
      </c>
      <c r="F18" s="160">
        <f>'SO 929'!S28</f>
        <v>0</v>
      </c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</row>
    <row r="19" spans="1:26" x14ac:dyDescent="0.25">
      <c r="A19" s="1"/>
      <c r="B19" s="149"/>
      <c r="C19" s="149"/>
      <c r="D19" s="149"/>
      <c r="E19" s="148"/>
      <c r="F19" s="148"/>
    </row>
    <row r="20" spans="1:26" x14ac:dyDescent="0.25">
      <c r="A20" s="1"/>
      <c r="B20" s="149"/>
      <c r="C20" s="149"/>
      <c r="D20" s="149"/>
      <c r="E20" s="148"/>
      <c r="F20" s="148"/>
    </row>
    <row r="21" spans="1:26" x14ac:dyDescent="0.25">
      <c r="A21" s="1"/>
      <c r="B21" s="149"/>
      <c r="C21" s="149"/>
      <c r="D21" s="149"/>
      <c r="E21" s="148"/>
      <c r="F21" s="148"/>
    </row>
    <row r="22" spans="1:26" x14ac:dyDescent="0.25">
      <c r="A22" s="1"/>
      <c r="B22" s="149"/>
      <c r="C22" s="149"/>
      <c r="D22" s="149"/>
      <c r="E22" s="148"/>
      <c r="F22" s="148"/>
    </row>
    <row r="23" spans="1:26" x14ac:dyDescent="0.25">
      <c r="A23" s="1"/>
      <c r="B23" s="149"/>
      <c r="C23" s="149"/>
      <c r="D23" s="149"/>
      <c r="E23" s="148"/>
      <c r="F23" s="148"/>
    </row>
    <row r="24" spans="1:26" x14ac:dyDescent="0.25">
      <c r="A24" s="1"/>
      <c r="B24" s="149"/>
      <c r="C24" s="149"/>
      <c r="D24" s="149"/>
      <c r="E24" s="148"/>
      <c r="F24" s="148"/>
    </row>
    <row r="25" spans="1:26" x14ac:dyDescent="0.25">
      <c r="A25" s="1"/>
      <c r="B25" s="149"/>
      <c r="C25" s="149"/>
      <c r="D25" s="149"/>
      <c r="E25" s="148"/>
      <c r="F25" s="148"/>
    </row>
    <row r="26" spans="1:26" x14ac:dyDescent="0.25">
      <c r="A26" s="1"/>
      <c r="B26" s="149"/>
      <c r="C26" s="149"/>
      <c r="D26" s="149"/>
      <c r="E26" s="148"/>
      <c r="F26" s="148"/>
    </row>
    <row r="27" spans="1:26" x14ac:dyDescent="0.25">
      <c r="A27" s="1"/>
      <c r="B27" s="149"/>
      <c r="C27" s="149"/>
      <c r="D27" s="149"/>
      <c r="E27" s="148"/>
      <c r="F27" s="148"/>
    </row>
    <row r="28" spans="1:26" x14ac:dyDescent="0.25">
      <c r="A28" s="1"/>
      <c r="B28" s="149"/>
      <c r="C28" s="149"/>
      <c r="D28" s="149"/>
      <c r="E28" s="148"/>
      <c r="F28" s="148"/>
    </row>
    <row r="29" spans="1:26" x14ac:dyDescent="0.25">
      <c r="A29" s="1"/>
      <c r="B29" s="149"/>
      <c r="C29" s="149"/>
      <c r="D29" s="149"/>
      <c r="E29" s="148"/>
      <c r="F29" s="148"/>
    </row>
    <row r="30" spans="1:26" x14ac:dyDescent="0.25">
      <c r="A30" s="1"/>
      <c r="B30" s="149"/>
      <c r="C30" s="149"/>
      <c r="D30" s="149"/>
      <c r="E30" s="148"/>
      <c r="F30" s="148"/>
    </row>
    <row r="31" spans="1:26" x14ac:dyDescent="0.25">
      <c r="A31" s="1"/>
      <c r="B31" s="149"/>
      <c r="C31" s="149"/>
      <c r="D31" s="149"/>
      <c r="E31" s="148"/>
      <c r="F31" s="148"/>
    </row>
    <row r="32" spans="1:26" x14ac:dyDescent="0.25">
      <c r="A32" s="1"/>
      <c r="B32" s="149"/>
      <c r="C32" s="149"/>
      <c r="D32" s="149"/>
      <c r="E32" s="148"/>
      <c r="F32" s="148"/>
    </row>
    <row r="33" spans="1:6" x14ac:dyDescent="0.25">
      <c r="A33" s="1"/>
      <c r="B33" s="149"/>
      <c r="C33" s="149"/>
      <c r="D33" s="149"/>
      <c r="E33" s="148"/>
      <c r="F33" s="148"/>
    </row>
    <row r="34" spans="1:6" x14ac:dyDescent="0.25">
      <c r="A34" s="1"/>
      <c r="B34" s="149"/>
      <c r="C34" s="149"/>
      <c r="D34" s="149"/>
      <c r="E34" s="148"/>
      <c r="F34" s="148"/>
    </row>
    <row r="35" spans="1:6" x14ac:dyDescent="0.25">
      <c r="A35" s="1"/>
      <c r="B35" s="149"/>
      <c r="C35" s="149"/>
      <c r="D35" s="149"/>
      <c r="E35" s="148"/>
      <c r="F35" s="148"/>
    </row>
    <row r="36" spans="1:6" x14ac:dyDescent="0.25">
      <c r="A36" s="1"/>
      <c r="B36" s="149"/>
      <c r="C36" s="149"/>
      <c r="D36" s="149"/>
      <c r="E36" s="148"/>
      <c r="F36" s="148"/>
    </row>
    <row r="37" spans="1:6" x14ac:dyDescent="0.25">
      <c r="A37" s="1"/>
      <c r="B37" s="149"/>
      <c r="C37" s="149"/>
      <c r="D37" s="149"/>
      <c r="E37" s="148"/>
      <c r="F37" s="148"/>
    </row>
    <row r="38" spans="1:6" x14ac:dyDescent="0.25">
      <c r="A38" s="1"/>
      <c r="B38" s="149"/>
      <c r="C38" s="149"/>
      <c r="D38" s="149"/>
      <c r="E38" s="148"/>
      <c r="F38" s="148"/>
    </row>
    <row r="39" spans="1:6" x14ac:dyDescent="0.25">
      <c r="A39" s="1"/>
      <c r="B39" s="149"/>
      <c r="C39" s="149"/>
      <c r="D39" s="149"/>
      <c r="E39" s="148"/>
      <c r="F39" s="148"/>
    </row>
    <row r="40" spans="1:6" x14ac:dyDescent="0.25">
      <c r="A40" s="1"/>
      <c r="B40" s="149"/>
      <c r="C40" s="149"/>
      <c r="D40" s="149"/>
      <c r="E40" s="148"/>
      <c r="F40" s="148"/>
    </row>
    <row r="41" spans="1:6" x14ac:dyDescent="0.25">
      <c r="A41" s="1"/>
      <c r="B41" s="149"/>
      <c r="C41" s="149"/>
      <c r="D41" s="149"/>
      <c r="E41" s="148"/>
      <c r="F41" s="148"/>
    </row>
    <row r="42" spans="1:6" x14ac:dyDescent="0.25">
      <c r="A42" s="1"/>
      <c r="B42" s="149"/>
      <c r="C42" s="149"/>
      <c r="D42" s="149"/>
      <c r="E42" s="148"/>
      <c r="F42" s="148"/>
    </row>
    <row r="43" spans="1:6" x14ac:dyDescent="0.25">
      <c r="A43" s="1"/>
      <c r="B43" s="149"/>
      <c r="C43" s="149"/>
      <c r="D43" s="149"/>
      <c r="E43" s="148"/>
      <c r="F43" s="148"/>
    </row>
    <row r="44" spans="1:6" x14ac:dyDescent="0.25">
      <c r="A44" s="1"/>
      <c r="B44" s="149"/>
      <c r="C44" s="149"/>
      <c r="D44" s="149"/>
      <c r="E44" s="148"/>
      <c r="F44" s="148"/>
    </row>
    <row r="45" spans="1:6" x14ac:dyDescent="0.25">
      <c r="A45" s="1"/>
      <c r="B45" s="149"/>
      <c r="C45" s="149"/>
      <c r="D45" s="149"/>
      <c r="E45" s="148"/>
      <c r="F45" s="148"/>
    </row>
    <row r="46" spans="1:6" x14ac:dyDescent="0.25">
      <c r="A46" s="1"/>
      <c r="B46" s="149"/>
      <c r="C46" s="149"/>
      <c r="D46" s="149"/>
      <c r="E46" s="148"/>
      <c r="F46" s="148"/>
    </row>
    <row r="47" spans="1:6" x14ac:dyDescent="0.25">
      <c r="A47" s="1"/>
      <c r="B47" s="149"/>
      <c r="C47" s="149"/>
      <c r="D47" s="149"/>
      <c r="E47" s="148"/>
      <c r="F47" s="148"/>
    </row>
    <row r="48" spans="1:6" x14ac:dyDescent="0.25">
      <c r="A48" s="1"/>
      <c r="B48" s="149"/>
      <c r="C48" s="149"/>
      <c r="D48" s="149"/>
      <c r="E48" s="148"/>
      <c r="F48" s="148"/>
    </row>
    <row r="49" spans="1:6" x14ac:dyDescent="0.25">
      <c r="A49" s="1"/>
      <c r="B49" s="149"/>
      <c r="C49" s="149"/>
      <c r="D49" s="149"/>
      <c r="E49" s="148"/>
      <c r="F49" s="148"/>
    </row>
    <row r="50" spans="1:6" x14ac:dyDescent="0.25">
      <c r="A50" s="1"/>
      <c r="B50" s="149"/>
      <c r="C50" s="149"/>
      <c r="D50" s="149"/>
      <c r="E50" s="148"/>
      <c r="F50" s="148"/>
    </row>
    <row r="51" spans="1:6" x14ac:dyDescent="0.25">
      <c r="A51" s="1"/>
      <c r="B51" s="149"/>
      <c r="C51" s="149"/>
      <c r="D51" s="149"/>
      <c r="E51" s="148"/>
      <c r="F51" s="148"/>
    </row>
    <row r="52" spans="1:6" x14ac:dyDescent="0.25">
      <c r="A52" s="1"/>
      <c r="B52" s="1"/>
      <c r="C52" s="1"/>
      <c r="D52" s="1"/>
      <c r="E52" s="1"/>
      <c r="F52" s="1"/>
    </row>
    <row r="53" spans="1:6" x14ac:dyDescent="0.25">
      <c r="A53" s="1"/>
      <c r="B53" s="1"/>
      <c r="C53" s="1"/>
      <c r="D53" s="1"/>
      <c r="E53" s="1"/>
      <c r="F53" s="1"/>
    </row>
    <row r="54" spans="1:6" x14ac:dyDescent="0.25">
      <c r="A54" s="1"/>
      <c r="B54" s="1"/>
      <c r="C54" s="1"/>
      <c r="D54" s="1"/>
      <c r="E54" s="1"/>
      <c r="F54" s="1"/>
    </row>
    <row r="55" spans="1:6" x14ac:dyDescent="0.25">
      <c r="A55" s="1"/>
      <c r="B55" s="1"/>
      <c r="C55" s="1"/>
      <c r="D55" s="1"/>
      <c r="E55" s="1"/>
      <c r="F55" s="1"/>
    </row>
    <row r="56" spans="1:6" x14ac:dyDescent="0.25">
      <c r="A56" s="1"/>
      <c r="B56" s="1"/>
      <c r="C56" s="1"/>
      <c r="D56" s="1"/>
      <c r="E56" s="1"/>
      <c r="F56" s="1"/>
    </row>
    <row r="57" spans="1:6" x14ac:dyDescent="0.25">
      <c r="A57" s="1"/>
      <c r="B57" s="1"/>
      <c r="C57" s="1"/>
      <c r="D57" s="1"/>
      <c r="E57" s="1"/>
      <c r="F57" s="1"/>
    </row>
    <row r="58" spans="1:6" x14ac:dyDescent="0.25">
      <c r="A58" s="1"/>
      <c r="B58" s="1"/>
      <c r="C58" s="1"/>
      <c r="D58" s="1"/>
      <c r="E58" s="1"/>
      <c r="F58" s="1"/>
    </row>
    <row r="59" spans="1:6" x14ac:dyDescent="0.25">
      <c r="A59" s="1"/>
      <c r="B59" s="1"/>
      <c r="C59" s="1"/>
      <c r="D59" s="1"/>
      <c r="E59" s="1"/>
      <c r="F59" s="1"/>
    </row>
    <row r="60" spans="1:6" x14ac:dyDescent="0.25">
      <c r="A60" s="1"/>
      <c r="B60" s="1"/>
      <c r="C60" s="1"/>
      <c r="D60" s="1"/>
      <c r="E60" s="1"/>
      <c r="F60" s="1"/>
    </row>
    <row r="61" spans="1:6" x14ac:dyDescent="0.25">
      <c r="A61" s="1"/>
      <c r="B61" s="1"/>
      <c r="C61" s="1"/>
      <c r="D61" s="1"/>
      <c r="E61" s="1"/>
      <c r="F61" s="1"/>
    </row>
    <row r="62" spans="1:6" x14ac:dyDescent="0.25">
      <c r="A62" s="1"/>
      <c r="B62" s="1"/>
      <c r="C62" s="1"/>
      <c r="D62" s="1"/>
      <c r="E62" s="1"/>
      <c r="F62" s="1"/>
    </row>
    <row r="63" spans="1:6" x14ac:dyDescent="0.25">
      <c r="A63" s="1"/>
      <c r="B63" s="1"/>
      <c r="C63" s="1"/>
      <c r="D63" s="1"/>
      <c r="E63" s="1"/>
      <c r="F63" s="1"/>
    </row>
    <row r="64" spans="1:6" x14ac:dyDescent="0.25">
      <c r="A64" s="1"/>
      <c r="B64" s="1"/>
      <c r="C64" s="1"/>
      <c r="D64" s="1"/>
      <c r="E64" s="1"/>
      <c r="F64" s="1"/>
    </row>
    <row r="65" spans="1:6" x14ac:dyDescent="0.25">
      <c r="A65" s="1"/>
      <c r="B65" s="1"/>
      <c r="C65" s="1"/>
      <c r="D65" s="1"/>
      <c r="E65" s="1"/>
      <c r="F65" s="1"/>
    </row>
    <row r="66" spans="1:6" x14ac:dyDescent="0.25">
      <c r="A66" s="1"/>
      <c r="B66" s="1"/>
      <c r="C66" s="1"/>
      <c r="D66" s="1"/>
      <c r="E66" s="1"/>
      <c r="F66" s="1"/>
    </row>
    <row r="67" spans="1:6" x14ac:dyDescent="0.25">
      <c r="A67" s="1"/>
      <c r="B67" s="1"/>
      <c r="C67" s="1"/>
      <c r="D67" s="1"/>
      <c r="E67" s="1"/>
      <c r="F67" s="1"/>
    </row>
    <row r="68" spans="1:6" x14ac:dyDescent="0.25">
      <c r="A68" s="1"/>
      <c r="B68" s="1"/>
      <c r="C68" s="1"/>
      <c r="D68" s="1"/>
      <c r="E68" s="1"/>
      <c r="F68" s="1"/>
    </row>
    <row r="69" spans="1:6" x14ac:dyDescent="0.25">
      <c r="A69" s="1"/>
      <c r="B69" s="1"/>
      <c r="C69" s="1"/>
      <c r="D69" s="1"/>
      <c r="E69" s="1"/>
      <c r="F69" s="1"/>
    </row>
    <row r="70" spans="1:6" x14ac:dyDescent="0.25">
      <c r="A70" s="1"/>
      <c r="B70" s="1"/>
      <c r="C70" s="1"/>
      <c r="D70" s="1"/>
      <c r="E70" s="1"/>
      <c r="F70" s="1"/>
    </row>
    <row r="71" spans="1:6" x14ac:dyDescent="0.25">
      <c r="A71" s="1"/>
      <c r="B71" s="1"/>
      <c r="C71" s="1"/>
      <c r="D71" s="1"/>
      <c r="E71" s="1"/>
      <c r="F71" s="1"/>
    </row>
    <row r="72" spans="1:6" x14ac:dyDescent="0.25">
      <c r="A72" s="1"/>
      <c r="B72" s="1"/>
      <c r="C72" s="1"/>
      <c r="D72" s="1"/>
      <c r="E72" s="1"/>
      <c r="F72" s="1"/>
    </row>
    <row r="73" spans="1:6" x14ac:dyDescent="0.25">
      <c r="A73" s="1"/>
      <c r="B73" s="1"/>
      <c r="C73" s="1"/>
      <c r="D73" s="1"/>
      <c r="E73" s="1"/>
      <c r="F73" s="1"/>
    </row>
    <row r="74" spans="1:6" x14ac:dyDescent="0.25">
      <c r="A74" s="1"/>
      <c r="B74" s="1"/>
      <c r="C74" s="1"/>
      <c r="D74" s="1"/>
      <c r="E74" s="1"/>
      <c r="F74" s="1"/>
    </row>
    <row r="75" spans="1:6" x14ac:dyDescent="0.25">
      <c r="A75" s="1"/>
      <c r="B75" s="1"/>
      <c r="C75" s="1"/>
      <c r="D75" s="1"/>
      <c r="E75" s="1"/>
      <c r="F75" s="1"/>
    </row>
    <row r="76" spans="1:6" x14ac:dyDescent="0.25">
      <c r="A76" s="1"/>
      <c r="B76" s="1"/>
      <c r="C76" s="1"/>
      <c r="D76" s="1"/>
      <c r="E76" s="1"/>
      <c r="F76" s="1"/>
    </row>
    <row r="77" spans="1:6" x14ac:dyDescent="0.25">
      <c r="A77" s="1"/>
      <c r="B77" s="1"/>
      <c r="C77" s="1"/>
      <c r="D77" s="1"/>
      <c r="E77" s="1"/>
      <c r="F77" s="1"/>
    </row>
    <row r="78" spans="1:6" x14ac:dyDescent="0.25">
      <c r="A78" s="1"/>
      <c r="B78" s="1"/>
      <c r="C78" s="1"/>
      <c r="D78" s="1"/>
      <c r="E78" s="1"/>
      <c r="F78" s="1"/>
    </row>
    <row r="79" spans="1:6" x14ac:dyDescent="0.25">
      <c r="A79" s="1"/>
      <c r="B79" s="1"/>
      <c r="C79" s="1"/>
      <c r="D79" s="1"/>
      <c r="E79" s="1"/>
      <c r="F79" s="1"/>
    </row>
    <row r="80" spans="1:6" x14ac:dyDescent="0.25">
      <c r="A80" s="1"/>
      <c r="B80" s="1"/>
      <c r="C80" s="1"/>
      <c r="D80" s="1"/>
      <c r="E80" s="1"/>
      <c r="F80" s="1"/>
    </row>
    <row r="81" spans="1:6" x14ac:dyDescent="0.25">
      <c r="A81" s="1"/>
      <c r="B81" s="1"/>
      <c r="C81" s="1"/>
      <c r="D81" s="1"/>
      <c r="E81" s="1"/>
      <c r="F81" s="1"/>
    </row>
    <row r="82" spans="1:6" x14ac:dyDescent="0.25">
      <c r="A82" s="1"/>
      <c r="B82" s="1"/>
      <c r="C82" s="1"/>
      <c r="D82" s="1"/>
      <c r="E82" s="1"/>
      <c r="F82" s="1"/>
    </row>
    <row r="83" spans="1:6" x14ac:dyDescent="0.25">
      <c r="A83" s="1"/>
      <c r="B83" s="1"/>
      <c r="C83" s="1"/>
      <c r="D83" s="1"/>
      <c r="E83" s="1"/>
      <c r="F83" s="1"/>
    </row>
    <row r="84" spans="1:6" x14ac:dyDescent="0.25">
      <c r="A84" s="1"/>
      <c r="B84" s="1"/>
      <c r="C84" s="1"/>
      <c r="D84" s="1"/>
      <c r="E84" s="1"/>
      <c r="F84" s="1"/>
    </row>
    <row r="85" spans="1:6" x14ac:dyDescent="0.25">
      <c r="A85" s="1"/>
      <c r="B85" s="1"/>
      <c r="C85" s="1"/>
      <c r="D85" s="1"/>
      <c r="E85" s="1"/>
      <c r="F85" s="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/>
      <c r="B88" s="1"/>
      <c r="C88" s="1"/>
      <c r="D88" s="1"/>
      <c r="E88" s="1"/>
      <c r="F88" s="1"/>
    </row>
    <row r="89" spans="1:6" x14ac:dyDescent="0.25">
      <c r="A89" s="1"/>
      <c r="B89" s="1"/>
      <c r="C89" s="1"/>
      <c r="D89" s="1"/>
      <c r="E89" s="1"/>
      <c r="F89" s="1"/>
    </row>
    <row r="90" spans="1:6" x14ac:dyDescent="0.25">
      <c r="A90" s="1"/>
      <c r="B90" s="1"/>
      <c r="C90" s="1"/>
      <c r="D90" s="1"/>
      <c r="E90" s="1"/>
      <c r="F90" s="1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printOptions horizontalCentered="1"/>
  <pageMargins left="0.7" right="0.7" top="0.75" bottom="0.75" header="0.3" footer="0.3"/>
  <pageSetup paperSize="9" scale="95" orientation="landscape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8"/>
  <sheetViews>
    <sheetView workbookViewId="0">
      <pane ySplit="8" topLeftCell="A9" activePane="bottomLeft" state="frozen"/>
      <selection pane="bottomLeft" activeCell="A9" sqref="A9:XFD9"/>
    </sheetView>
  </sheetViews>
  <sheetFormatPr defaultRowHeight="15" x14ac:dyDescent="0.25"/>
  <cols>
    <col min="1" max="1" width="4.7109375" customWidth="1"/>
    <col min="2" max="2" width="6.7109375" customWidth="1"/>
    <col min="3" max="3" width="10.7109375" customWidth="1"/>
    <col min="4" max="4" width="44.7109375" customWidth="1"/>
    <col min="5" max="5" width="5.7109375" customWidth="1"/>
    <col min="6" max="7" width="9.7109375" customWidth="1"/>
    <col min="8" max="9" width="11.7109375" customWidth="1"/>
    <col min="10" max="15" width="0" hidden="1" customWidth="1"/>
    <col min="16" max="16" width="7.7109375" customWidth="1"/>
    <col min="17" max="18" width="0" hidden="1" customWidth="1"/>
    <col min="19" max="19" width="7.7109375" customWidth="1"/>
    <col min="20" max="26" width="0" hidden="1" customWidth="1"/>
  </cols>
  <sheetData>
    <row r="1" spans="1:26" x14ac:dyDescent="0.25">
      <c r="A1" s="5" t="s">
        <v>23</v>
      </c>
      <c r="B1" s="3"/>
      <c r="C1" s="3"/>
      <c r="D1" s="3"/>
      <c r="E1" s="5" t="s">
        <v>20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S1" s="3"/>
      <c r="W1">
        <v>30.126000000000001</v>
      </c>
    </row>
    <row r="2" spans="1:26" x14ac:dyDescent="0.25">
      <c r="A2" s="5" t="s">
        <v>28</v>
      </c>
      <c r="B2" s="3"/>
      <c r="C2" s="3"/>
      <c r="D2" s="3"/>
      <c r="E2" s="5" t="s">
        <v>18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S2" s="3"/>
    </row>
    <row r="3" spans="1:26" x14ac:dyDescent="0.25">
      <c r="A3" s="5" t="s">
        <v>26</v>
      </c>
      <c r="B3" s="3"/>
      <c r="C3" s="3"/>
      <c r="D3" s="3"/>
      <c r="E3" s="5" t="s">
        <v>64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S3" s="3"/>
    </row>
    <row r="4" spans="1:26" x14ac:dyDescent="0.25">
      <c r="A4" s="5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</row>
    <row r="5" spans="1:26" x14ac:dyDescent="0.25">
      <c r="A5" s="5" t="s">
        <v>133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</row>
    <row r="7" spans="1:26" x14ac:dyDescent="0.25">
      <c r="A7" s="13" t="s">
        <v>65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</row>
    <row r="8" spans="1:26" ht="15.75" x14ac:dyDescent="0.25">
      <c r="A8" s="164" t="s">
        <v>74</v>
      </c>
      <c r="B8" s="164" t="s">
        <v>75</v>
      </c>
      <c r="C8" s="164" t="s">
        <v>76</v>
      </c>
      <c r="D8" s="164" t="s">
        <v>77</v>
      </c>
      <c r="E8" s="164" t="s">
        <v>78</v>
      </c>
      <c r="F8" s="164" t="s">
        <v>79</v>
      </c>
      <c r="G8" s="164" t="s">
        <v>55</v>
      </c>
      <c r="H8" s="164" t="s">
        <v>56</v>
      </c>
      <c r="I8" s="164" t="s">
        <v>80</v>
      </c>
      <c r="J8" s="164"/>
      <c r="K8" s="164"/>
      <c r="L8" s="164"/>
      <c r="M8" s="164"/>
      <c r="N8" s="164"/>
      <c r="O8" s="164"/>
      <c r="P8" s="164" t="s">
        <v>81</v>
      </c>
      <c r="Q8" s="161"/>
      <c r="R8" s="161"/>
      <c r="S8" s="164" t="s">
        <v>82</v>
      </c>
      <c r="T8" s="162"/>
      <c r="U8" s="162"/>
      <c r="V8" s="162"/>
      <c r="W8" s="162"/>
      <c r="X8" s="162"/>
      <c r="Y8" s="162"/>
      <c r="Z8" s="162"/>
    </row>
    <row r="9" spans="1:26" x14ac:dyDescent="0.25">
      <c r="A9" s="150"/>
      <c r="B9" s="150"/>
      <c r="C9" s="165"/>
      <c r="D9" s="154" t="s">
        <v>66</v>
      </c>
      <c r="E9" s="150"/>
      <c r="F9" s="166"/>
      <c r="G9" s="151"/>
      <c r="H9" s="151"/>
      <c r="I9" s="151"/>
      <c r="J9" s="150"/>
      <c r="K9" s="150"/>
      <c r="L9" s="150"/>
      <c r="M9" s="150"/>
      <c r="N9" s="150"/>
      <c r="O9" s="150"/>
      <c r="P9" s="150"/>
      <c r="Q9" s="153"/>
      <c r="R9" s="153"/>
      <c r="S9" s="150"/>
      <c r="T9" s="153"/>
      <c r="U9" s="153"/>
      <c r="V9" s="153"/>
      <c r="W9" s="153"/>
      <c r="X9" s="153"/>
      <c r="Y9" s="153"/>
      <c r="Z9" s="153"/>
    </row>
    <row r="10" spans="1:26" x14ac:dyDescent="0.25">
      <c r="A10" s="156"/>
      <c r="B10" s="156"/>
      <c r="C10" s="156"/>
      <c r="D10" s="156" t="s">
        <v>69</v>
      </c>
      <c r="E10" s="156"/>
      <c r="F10" s="167"/>
      <c r="G10" s="157"/>
      <c r="H10" s="157"/>
      <c r="I10" s="157"/>
      <c r="J10" s="156"/>
      <c r="K10" s="156"/>
      <c r="L10" s="156"/>
      <c r="M10" s="156"/>
      <c r="N10" s="156"/>
      <c r="O10" s="156"/>
      <c r="P10" s="156"/>
      <c r="Q10" s="153"/>
      <c r="R10" s="153"/>
      <c r="S10" s="156"/>
      <c r="T10" s="153"/>
      <c r="U10" s="153"/>
      <c r="V10" s="153"/>
      <c r="W10" s="153"/>
      <c r="X10" s="153"/>
      <c r="Y10" s="153"/>
      <c r="Z10" s="153"/>
    </row>
    <row r="11" spans="1:26" ht="24.95" customHeight="1" x14ac:dyDescent="0.25">
      <c r="A11" s="171">
        <v>1</v>
      </c>
      <c r="B11" s="168" t="s">
        <v>136</v>
      </c>
      <c r="C11" s="172" t="s">
        <v>137</v>
      </c>
      <c r="D11" s="168" t="s">
        <v>138</v>
      </c>
      <c r="E11" s="168" t="s">
        <v>139</v>
      </c>
      <c r="F11" s="169">
        <v>4</v>
      </c>
      <c r="G11" s="170"/>
      <c r="H11" s="170"/>
      <c r="I11" s="170">
        <f>ROUND(F11*(G11+H11),1)</f>
        <v>0</v>
      </c>
      <c r="J11" s="168">
        <f>ROUND(F11*(N11),1)</f>
        <v>0</v>
      </c>
      <c r="K11" s="1">
        <f>ROUND(F11*(O11),1)</f>
        <v>0</v>
      </c>
      <c r="L11" s="1"/>
      <c r="M11" s="1">
        <f>ROUND(F11*(G11+H11),1)</f>
        <v>0</v>
      </c>
      <c r="N11" s="1">
        <v>0</v>
      </c>
      <c r="O11" s="1"/>
      <c r="P11" s="167">
        <f>ROUND(F11*(R11),3)</f>
        <v>1.944</v>
      </c>
      <c r="Q11" s="173"/>
      <c r="R11" s="173">
        <v>0.48599999999999999</v>
      </c>
      <c r="S11" s="167">
        <f>ROUND(F11*(X11),3)</f>
        <v>0</v>
      </c>
      <c r="X11">
        <v>0</v>
      </c>
      <c r="Z11">
        <v>0</v>
      </c>
    </row>
    <row r="12" spans="1:26" ht="24.95" customHeight="1" x14ac:dyDescent="0.25">
      <c r="A12" s="171">
        <v>2</v>
      </c>
      <c r="B12" s="168" t="s">
        <v>136</v>
      </c>
      <c r="C12" s="172" t="s">
        <v>140</v>
      </c>
      <c r="D12" s="168" t="s">
        <v>141</v>
      </c>
      <c r="E12" s="168" t="s">
        <v>139</v>
      </c>
      <c r="F12" s="169">
        <v>45</v>
      </c>
      <c r="G12" s="170"/>
      <c r="H12" s="170"/>
      <c r="I12" s="170">
        <f>ROUND(F12*(G12+H12),1)</f>
        <v>0</v>
      </c>
      <c r="J12" s="168">
        <f>ROUND(F12*(N12),1)</f>
        <v>0</v>
      </c>
      <c r="K12" s="1">
        <f>ROUND(F12*(O12),1)</f>
        <v>0</v>
      </c>
      <c r="L12" s="1"/>
      <c r="M12" s="1">
        <f>ROUND(F12*(G12+H12),1)</f>
        <v>0</v>
      </c>
      <c r="N12" s="1">
        <v>0</v>
      </c>
      <c r="O12" s="1"/>
      <c r="P12" s="167">
        <f>ROUND(F12*(R12),3)</f>
        <v>0.21099999999999999</v>
      </c>
      <c r="Q12" s="173"/>
      <c r="R12" s="173">
        <v>4.6800000000000001E-3</v>
      </c>
      <c r="S12" s="167">
        <f>ROUND(F12*(X12),3)</f>
        <v>0</v>
      </c>
      <c r="X12">
        <v>0</v>
      </c>
      <c r="Z12">
        <v>0</v>
      </c>
    </row>
    <row r="13" spans="1:26" x14ac:dyDescent="0.25">
      <c r="A13" s="156"/>
      <c r="B13" s="156"/>
      <c r="C13" s="156"/>
      <c r="D13" s="156" t="s">
        <v>69</v>
      </c>
      <c r="E13" s="156"/>
      <c r="F13" s="167"/>
      <c r="G13" s="159">
        <f>ROUND((SUM(L10:L12))/1,1)</f>
        <v>0</v>
      </c>
      <c r="H13" s="159">
        <f>ROUND((SUM(M10:M12))/1,1)</f>
        <v>0</v>
      </c>
      <c r="I13" s="159">
        <f>ROUND((SUM(I10:I12))/1,1)</f>
        <v>0</v>
      </c>
      <c r="J13" s="156"/>
      <c r="K13" s="156"/>
      <c r="L13" s="156">
        <f>ROUND((SUM(L10:L12))/1,1)</f>
        <v>0</v>
      </c>
      <c r="M13" s="156">
        <f>ROUND((SUM(M10:M12))/1,1)</f>
        <v>0</v>
      </c>
      <c r="N13" s="156"/>
      <c r="O13" s="156"/>
      <c r="P13" s="174">
        <f>ROUND((SUM(P10:P12))/1,1)</f>
        <v>2.2000000000000002</v>
      </c>
      <c r="Q13" s="153"/>
      <c r="R13" s="153"/>
      <c r="S13" s="174">
        <f>ROUND((SUM(S10:S12))/1,1)</f>
        <v>0</v>
      </c>
      <c r="T13" s="153"/>
      <c r="U13" s="153"/>
      <c r="V13" s="153"/>
      <c r="W13" s="153"/>
      <c r="X13" s="153"/>
      <c r="Y13" s="153"/>
      <c r="Z13" s="153"/>
    </row>
    <row r="14" spans="1:26" x14ac:dyDescent="0.25">
      <c r="A14" s="1"/>
      <c r="B14" s="1"/>
      <c r="C14" s="1"/>
      <c r="D14" s="1"/>
      <c r="E14" s="1"/>
      <c r="F14" s="163"/>
      <c r="G14" s="149"/>
      <c r="H14" s="149"/>
      <c r="I14" s="149"/>
      <c r="J14" s="1"/>
      <c r="K14" s="1"/>
      <c r="L14" s="1"/>
      <c r="M14" s="1"/>
      <c r="N14" s="1"/>
      <c r="O14" s="1"/>
      <c r="P14" s="1"/>
      <c r="S14" s="1"/>
    </row>
    <row r="15" spans="1:26" x14ac:dyDescent="0.25">
      <c r="A15" s="156"/>
      <c r="B15" s="156"/>
      <c r="C15" s="156"/>
      <c r="D15" s="2" t="s">
        <v>66</v>
      </c>
      <c r="E15" s="156"/>
      <c r="F15" s="167"/>
      <c r="G15" s="159">
        <f>ROUND((SUM(L9:L14))/2,1)</f>
        <v>0</v>
      </c>
      <c r="H15" s="159">
        <f>ROUND((SUM(M9:M14))/2,1)</f>
        <v>0</v>
      </c>
      <c r="I15" s="159">
        <f>ROUND((SUM(I9:I14))/2,1)</f>
        <v>0</v>
      </c>
      <c r="J15" s="157"/>
      <c r="K15" s="156"/>
      <c r="L15" s="157">
        <f>ROUND((SUM(L9:L14))/2,1)</f>
        <v>0</v>
      </c>
      <c r="M15" s="157">
        <f>ROUND((SUM(M9:M14))/2,1)</f>
        <v>0</v>
      </c>
      <c r="N15" s="156"/>
      <c r="O15" s="156"/>
      <c r="P15" s="174">
        <f>ROUND((SUM(P9:P14))/2,1)</f>
        <v>2.2000000000000002</v>
      </c>
      <c r="S15" s="174">
        <f>ROUND((SUM(S9:S14))/2,1)</f>
        <v>0</v>
      </c>
    </row>
    <row r="16" spans="1:26" x14ac:dyDescent="0.25">
      <c r="A16" s="1"/>
      <c r="B16" s="1"/>
      <c r="C16" s="1"/>
      <c r="D16" s="1"/>
      <c r="E16" s="1"/>
      <c r="F16" s="163"/>
      <c r="G16" s="149"/>
      <c r="H16" s="149"/>
      <c r="I16" s="149"/>
      <c r="J16" s="1"/>
      <c r="K16" s="1"/>
      <c r="L16" s="1"/>
      <c r="M16" s="1"/>
      <c r="N16" s="1"/>
      <c r="O16" s="1"/>
      <c r="P16" s="1"/>
      <c r="S16" s="1"/>
    </row>
    <row r="17" spans="1:26" x14ac:dyDescent="0.25">
      <c r="A17" s="156"/>
      <c r="B17" s="156"/>
      <c r="C17" s="156"/>
      <c r="D17" s="2" t="s">
        <v>134</v>
      </c>
      <c r="E17" s="156"/>
      <c r="F17" s="167"/>
      <c r="G17" s="157"/>
      <c r="H17" s="157"/>
      <c r="I17" s="157"/>
      <c r="J17" s="156"/>
      <c r="K17" s="156"/>
      <c r="L17" s="156"/>
      <c r="M17" s="156"/>
      <c r="N17" s="156"/>
      <c r="O17" s="156"/>
      <c r="P17" s="156"/>
      <c r="Q17" s="153"/>
      <c r="R17" s="153"/>
      <c r="S17" s="156"/>
      <c r="T17" s="153"/>
      <c r="U17" s="153"/>
      <c r="V17" s="153"/>
      <c r="W17" s="153"/>
      <c r="X17" s="153"/>
      <c r="Y17" s="153"/>
      <c r="Z17" s="153"/>
    </row>
    <row r="18" spans="1:26" x14ac:dyDescent="0.25">
      <c r="A18" s="156"/>
      <c r="B18" s="156"/>
      <c r="C18" s="156"/>
      <c r="D18" s="156" t="s">
        <v>135</v>
      </c>
      <c r="E18" s="156"/>
      <c r="F18" s="167"/>
      <c r="G18" s="157"/>
      <c r="H18" s="157"/>
      <c r="I18" s="157"/>
      <c r="J18" s="156"/>
      <c r="K18" s="156"/>
      <c r="L18" s="156"/>
      <c r="M18" s="156"/>
      <c r="N18" s="156"/>
      <c r="O18" s="156"/>
      <c r="P18" s="156"/>
      <c r="Q18" s="153"/>
      <c r="R18" s="153"/>
      <c r="S18" s="156"/>
      <c r="T18" s="153"/>
      <c r="U18" s="153"/>
      <c r="V18" s="153"/>
      <c r="W18" s="153"/>
      <c r="X18" s="153"/>
      <c r="Y18" s="153"/>
      <c r="Z18" s="153"/>
    </row>
    <row r="19" spans="1:26" ht="24.95" customHeight="1" x14ac:dyDescent="0.25">
      <c r="A19" s="171">
        <v>3</v>
      </c>
      <c r="B19" s="168" t="s">
        <v>142</v>
      </c>
      <c r="C19" s="172" t="s">
        <v>143</v>
      </c>
      <c r="D19" s="168" t="s">
        <v>144</v>
      </c>
      <c r="E19" s="168" t="s">
        <v>145</v>
      </c>
      <c r="F19" s="169">
        <v>2</v>
      </c>
      <c r="G19" s="170"/>
      <c r="H19" s="170"/>
      <c r="I19" s="170">
        <f t="shared" ref="I19:I24" si="0">ROUND(F19*(G19+H19),1)</f>
        <v>0</v>
      </c>
      <c r="J19" s="168">
        <f t="shared" ref="J19:J24" si="1">ROUND(F19*(N19),1)</f>
        <v>0</v>
      </c>
      <c r="K19" s="1">
        <f t="shared" ref="K19:K24" si="2">ROUND(F19*(O19),1)</f>
        <v>0</v>
      </c>
      <c r="L19" s="1"/>
      <c r="M19" s="1">
        <f t="shared" ref="M19:M24" si="3">ROUND(F19*(G19+H19),1)</f>
        <v>0</v>
      </c>
      <c r="N19" s="1">
        <v>0</v>
      </c>
      <c r="O19" s="1"/>
      <c r="P19" s="167">
        <f t="shared" ref="P19:P24" si="4">ROUND(F19*(R19),3)</f>
        <v>0</v>
      </c>
      <c r="Q19" s="173"/>
      <c r="R19" s="173">
        <v>0</v>
      </c>
      <c r="S19" s="167">
        <f t="shared" ref="S19:S24" si="5">ROUND(F19*(X19),3)</f>
        <v>0</v>
      </c>
      <c r="X19">
        <v>0</v>
      </c>
      <c r="Z19">
        <v>0</v>
      </c>
    </row>
    <row r="20" spans="1:26" ht="24.95" customHeight="1" x14ac:dyDescent="0.25">
      <c r="A20" s="171">
        <v>4</v>
      </c>
      <c r="B20" s="168" t="s">
        <v>146</v>
      </c>
      <c r="C20" s="172" t="s">
        <v>147</v>
      </c>
      <c r="D20" s="168" t="s">
        <v>148</v>
      </c>
      <c r="E20" s="168" t="s">
        <v>128</v>
      </c>
      <c r="F20" s="169">
        <v>110.10000000000001</v>
      </c>
      <c r="G20" s="170"/>
      <c r="H20" s="170"/>
      <c r="I20" s="170">
        <f t="shared" si="0"/>
        <v>0</v>
      </c>
      <c r="J20" s="168">
        <f t="shared" si="1"/>
        <v>0</v>
      </c>
      <c r="K20" s="1">
        <f t="shared" si="2"/>
        <v>0</v>
      </c>
      <c r="L20" s="1"/>
      <c r="M20" s="1">
        <f t="shared" si="3"/>
        <v>0</v>
      </c>
      <c r="N20" s="1">
        <v>0</v>
      </c>
      <c r="O20" s="1"/>
      <c r="P20" s="167">
        <f t="shared" si="4"/>
        <v>0</v>
      </c>
      <c r="Q20" s="173"/>
      <c r="R20" s="173">
        <v>0</v>
      </c>
      <c r="S20" s="167">
        <f t="shared" si="5"/>
        <v>0</v>
      </c>
      <c r="X20">
        <v>0</v>
      </c>
      <c r="Z20">
        <v>0</v>
      </c>
    </row>
    <row r="21" spans="1:26" ht="24.95" customHeight="1" x14ac:dyDescent="0.25">
      <c r="A21" s="171">
        <v>5</v>
      </c>
      <c r="B21" s="168" t="s">
        <v>146</v>
      </c>
      <c r="C21" s="172" t="s">
        <v>149</v>
      </c>
      <c r="D21" s="168" t="s">
        <v>150</v>
      </c>
      <c r="E21" s="168" t="s">
        <v>113</v>
      </c>
      <c r="F21" s="169">
        <v>6.5000000000000002E-2</v>
      </c>
      <c r="G21" s="170"/>
      <c r="H21" s="170"/>
      <c r="I21" s="170">
        <f t="shared" si="0"/>
        <v>0</v>
      </c>
      <c r="J21" s="168">
        <f t="shared" si="1"/>
        <v>0</v>
      </c>
      <c r="K21" s="1">
        <f t="shared" si="2"/>
        <v>0</v>
      </c>
      <c r="L21" s="1"/>
      <c r="M21" s="1">
        <f t="shared" si="3"/>
        <v>0</v>
      </c>
      <c r="N21" s="1">
        <v>0</v>
      </c>
      <c r="O21" s="1"/>
      <c r="P21" s="167">
        <f t="shared" si="4"/>
        <v>0</v>
      </c>
      <c r="Q21" s="173"/>
      <c r="R21" s="173">
        <v>0</v>
      </c>
      <c r="S21" s="167">
        <f t="shared" si="5"/>
        <v>0</v>
      </c>
      <c r="X21">
        <v>0</v>
      </c>
      <c r="Z21">
        <v>0</v>
      </c>
    </row>
    <row r="22" spans="1:26" ht="35.1" customHeight="1" x14ac:dyDescent="0.25">
      <c r="A22" s="171">
        <v>6</v>
      </c>
      <c r="B22" s="168" t="s">
        <v>151</v>
      </c>
      <c r="C22" s="172" t="s">
        <v>152</v>
      </c>
      <c r="D22" s="168" t="s">
        <v>153</v>
      </c>
      <c r="E22" s="168" t="s">
        <v>145</v>
      </c>
      <c r="F22" s="169">
        <v>4.8280000000000003</v>
      </c>
      <c r="G22" s="170"/>
      <c r="H22" s="170"/>
      <c r="I22" s="170">
        <f t="shared" si="0"/>
        <v>0</v>
      </c>
      <c r="J22" s="168">
        <f t="shared" si="1"/>
        <v>0</v>
      </c>
      <c r="K22" s="1">
        <f t="shared" si="2"/>
        <v>0</v>
      </c>
      <c r="L22" s="1"/>
      <c r="M22" s="1">
        <f t="shared" si="3"/>
        <v>0</v>
      </c>
      <c r="N22" s="1">
        <v>0</v>
      </c>
      <c r="O22" s="1"/>
      <c r="P22" s="167">
        <f t="shared" si="4"/>
        <v>0</v>
      </c>
      <c r="Q22" s="173"/>
      <c r="R22" s="173">
        <v>0</v>
      </c>
      <c r="S22" s="167">
        <f t="shared" si="5"/>
        <v>0</v>
      </c>
      <c r="X22">
        <v>0</v>
      </c>
      <c r="Z22">
        <v>0</v>
      </c>
    </row>
    <row r="23" spans="1:26" ht="24.95" customHeight="1" x14ac:dyDescent="0.25">
      <c r="A23" s="171">
        <v>7</v>
      </c>
      <c r="B23" s="168" t="s">
        <v>154</v>
      </c>
      <c r="C23" s="172" t="s">
        <v>155</v>
      </c>
      <c r="D23" s="168" t="s">
        <v>156</v>
      </c>
      <c r="E23" s="168" t="s">
        <v>145</v>
      </c>
      <c r="F23" s="169">
        <v>53</v>
      </c>
      <c r="G23" s="170"/>
      <c r="H23" s="170"/>
      <c r="I23" s="170">
        <f t="shared" si="0"/>
        <v>0</v>
      </c>
      <c r="J23" s="168">
        <f t="shared" si="1"/>
        <v>0</v>
      </c>
      <c r="K23" s="1">
        <f t="shared" si="2"/>
        <v>0</v>
      </c>
      <c r="L23" s="1"/>
      <c r="M23" s="1">
        <f t="shared" si="3"/>
        <v>0</v>
      </c>
      <c r="N23" s="1">
        <v>0</v>
      </c>
      <c r="O23" s="1"/>
      <c r="P23" s="167">
        <f t="shared" si="4"/>
        <v>0</v>
      </c>
      <c r="Q23" s="173"/>
      <c r="R23" s="173">
        <v>0</v>
      </c>
      <c r="S23" s="167">
        <f t="shared" si="5"/>
        <v>0</v>
      </c>
      <c r="X23">
        <v>0</v>
      </c>
      <c r="Z23">
        <v>0</v>
      </c>
    </row>
    <row r="24" spans="1:26" ht="24.95" customHeight="1" x14ac:dyDescent="0.25">
      <c r="A24" s="171">
        <v>8</v>
      </c>
      <c r="B24" s="168" t="s">
        <v>154</v>
      </c>
      <c r="C24" s="172" t="s">
        <v>157</v>
      </c>
      <c r="D24" s="168" t="s">
        <v>158</v>
      </c>
      <c r="E24" s="168" t="s">
        <v>145</v>
      </c>
      <c r="F24" s="169">
        <v>2</v>
      </c>
      <c r="G24" s="170"/>
      <c r="H24" s="170"/>
      <c r="I24" s="170">
        <f t="shared" si="0"/>
        <v>0</v>
      </c>
      <c r="J24" s="168">
        <f t="shared" si="1"/>
        <v>0</v>
      </c>
      <c r="K24" s="1">
        <f t="shared" si="2"/>
        <v>0</v>
      </c>
      <c r="L24" s="1"/>
      <c r="M24" s="1">
        <f t="shared" si="3"/>
        <v>0</v>
      </c>
      <c r="N24" s="1">
        <v>0</v>
      </c>
      <c r="O24" s="1"/>
      <c r="P24" s="167">
        <f t="shared" si="4"/>
        <v>6.5000000000000002E-2</v>
      </c>
      <c r="Q24" s="173"/>
      <c r="R24" s="173">
        <v>3.2500000000000001E-2</v>
      </c>
      <c r="S24" s="167">
        <f t="shared" si="5"/>
        <v>0</v>
      </c>
      <c r="X24">
        <v>0</v>
      </c>
      <c r="Z24">
        <v>0</v>
      </c>
    </row>
    <row r="25" spans="1:26" x14ac:dyDescent="0.25">
      <c r="A25" s="156"/>
      <c r="B25" s="156"/>
      <c r="C25" s="156"/>
      <c r="D25" s="156" t="s">
        <v>135</v>
      </c>
      <c r="E25" s="156"/>
      <c r="F25" s="167"/>
      <c r="G25" s="159">
        <f>ROUND((SUM(L18:L24))/1,1)</f>
        <v>0</v>
      </c>
      <c r="H25" s="159">
        <f>ROUND((SUM(M18:M24))/1,1)</f>
        <v>0</v>
      </c>
      <c r="I25" s="159">
        <f>ROUND((SUM(I18:I24))/1,1)</f>
        <v>0</v>
      </c>
      <c r="J25" s="156"/>
      <c r="K25" s="156"/>
      <c r="L25" s="156">
        <f>ROUND((SUM(L18:L24))/1,1)</f>
        <v>0</v>
      </c>
      <c r="M25" s="156">
        <f>ROUND((SUM(M18:M24))/1,1)</f>
        <v>0</v>
      </c>
      <c r="N25" s="156"/>
      <c r="O25" s="156"/>
      <c r="P25" s="174">
        <f>ROUND((SUM(P18:P24))/1,1)</f>
        <v>0.1</v>
      </c>
      <c r="S25" s="167">
        <f>ROUND((SUM(S18:S24))/1,1)</f>
        <v>0</v>
      </c>
    </row>
    <row r="26" spans="1:26" x14ac:dyDescent="0.25">
      <c r="A26" s="1"/>
      <c r="B26" s="1"/>
      <c r="C26" s="1"/>
      <c r="D26" s="1"/>
      <c r="E26" s="1"/>
      <c r="F26" s="163"/>
      <c r="G26" s="149"/>
      <c r="H26" s="149"/>
      <c r="I26" s="149"/>
      <c r="J26" s="1"/>
      <c r="K26" s="1"/>
      <c r="L26" s="1"/>
      <c r="M26" s="1"/>
      <c r="N26" s="1"/>
      <c r="O26" s="1"/>
      <c r="P26" s="1"/>
      <c r="S26" s="1"/>
    </row>
    <row r="27" spans="1:26" x14ac:dyDescent="0.25">
      <c r="A27" s="156"/>
      <c r="B27" s="156"/>
      <c r="C27" s="156"/>
      <c r="D27" s="2" t="s">
        <v>134</v>
      </c>
      <c r="E27" s="156"/>
      <c r="F27" s="167"/>
      <c r="G27" s="159">
        <f>ROUND((SUM(L17:L26))/2,1)</f>
        <v>0</v>
      </c>
      <c r="H27" s="159">
        <f>ROUND((SUM(M17:M26))/2,1)</f>
        <v>0</v>
      </c>
      <c r="I27" s="159">
        <f>ROUND((SUM(I17:I26))/2,1)</f>
        <v>0</v>
      </c>
      <c r="J27" s="156"/>
      <c r="K27" s="156"/>
      <c r="L27" s="156">
        <f>ROUND((SUM(L17:L26))/2,1)</f>
        <v>0</v>
      </c>
      <c r="M27" s="156">
        <f>ROUND((SUM(M17:M26))/2,1)</f>
        <v>0</v>
      </c>
      <c r="N27" s="156"/>
      <c r="O27" s="156"/>
      <c r="P27" s="174">
        <f>ROUND((SUM(P17:P26))/2,1)</f>
        <v>0.1</v>
      </c>
      <c r="S27" s="174">
        <f>ROUND((SUM(S17:S26))/2,1)</f>
        <v>0</v>
      </c>
    </row>
    <row r="28" spans="1:26" x14ac:dyDescent="0.25">
      <c r="A28" s="175" t="s">
        <v>13</v>
      </c>
      <c r="B28" s="175"/>
      <c r="C28" s="175"/>
      <c r="D28" s="175"/>
      <c r="E28" s="175"/>
      <c r="F28" s="176" t="s">
        <v>73</v>
      </c>
      <c r="G28" s="177">
        <f>ROUND((SUM(L9:L27))/3,1)</f>
        <v>0</v>
      </c>
      <c r="H28" s="177">
        <f>ROUND((SUM(M9:M27))/3,1)</f>
        <v>0</v>
      </c>
      <c r="I28" s="177">
        <f>ROUND((SUM(I9:I27))/3,1)</f>
        <v>0</v>
      </c>
      <c r="J28" s="175"/>
      <c r="K28" s="175">
        <f>ROUND((SUM(K9:K27)),1)</f>
        <v>0</v>
      </c>
      <c r="L28" s="175">
        <f>ROUND((SUM(L9:L27))/3,1)</f>
        <v>0</v>
      </c>
      <c r="M28" s="175">
        <f>ROUND((SUM(M9:M27))/3,1)</f>
        <v>0</v>
      </c>
      <c r="N28" s="175"/>
      <c r="O28" s="175"/>
      <c r="P28" s="176">
        <f>ROUND((SUM(P9:P27))/3,1)</f>
        <v>2.2999999999999998</v>
      </c>
      <c r="S28" s="176">
        <f>ROUND((SUM(S9:S27))/3,1)</f>
        <v>0</v>
      </c>
      <c r="Z28">
        <f>(SUM(Z9:Z27))</f>
        <v>0</v>
      </c>
    </row>
  </sheetData>
  <printOptions horizontalCentered="1" gridLines="1"/>
  <pageMargins left="0.70866141732283472" right="0" top="0.61" bottom="0.56999999999999995" header="0.31496062992125984" footer="0.31496062992125984"/>
  <pageSetup paperSize="9" orientation="landscape" horizontalDpi="1200" verticalDpi="1200" r:id="rId1"/>
  <headerFooter>
    <oddHeader>&amp;C&amp;B&amp; Rozpočet Triedenie a uskladnenie stavebných odpadov pre opätovné použitie a recykláciu / SO02-oplotenie</oddHeader>
    <oddFooter>&amp;RStrana &amp;P z &amp;N    &amp;L&amp;7Spracované systémom Systematic®pyramida.wsn, tel.: 051 77 10 585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workbookViewId="0"/>
  </sheetViews>
  <sheetFormatPr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15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37" t="s">
        <v>1</v>
      </c>
      <c r="C2" s="38"/>
      <c r="D2" s="39"/>
      <c r="E2" s="39"/>
      <c r="F2" s="39"/>
      <c r="G2" s="43" t="s">
        <v>16</v>
      </c>
      <c r="H2" s="16"/>
      <c r="I2" s="27"/>
      <c r="J2" s="31"/>
    </row>
    <row r="3" spans="1:23" ht="18" customHeight="1" x14ac:dyDescent="0.25">
      <c r="A3" s="11"/>
      <c r="B3" s="40" t="s">
        <v>159</v>
      </c>
      <c r="C3" s="41"/>
      <c r="D3" s="42"/>
      <c r="E3" s="42"/>
      <c r="F3" s="42"/>
      <c r="G3" s="17"/>
      <c r="H3" s="17"/>
      <c r="I3" s="28"/>
      <c r="J3" s="32"/>
    </row>
    <row r="4" spans="1:23" ht="18" customHeight="1" x14ac:dyDescent="0.25">
      <c r="A4" s="11"/>
      <c r="B4" s="23"/>
      <c r="C4" s="20"/>
      <c r="D4" s="17"/>
      <c r="E4" s="17"/>
      <c r="F4" s="17"/>
      <c r="G4" s="17"/>
      <c r="H4" s="17"/>
      <c r="I4" s="44" t="s">
        <v>18</v>
      </c>
      <c r="J4" s="32"/>
    </row>
    <row r="5" spans="1:23" ht="18" customHeight="1" thickBot="1" x14ac:dyDescent="0.3">
      <c r="A5" s="11"/>
      <c r="B5" s="45" t="s">
        <v>19</v>
      </c>
      <c r="C5" s="20"/>
      <c r="D5" s="17"/>
      <c r="E5" s="17"/>
      <c r="F5" s="46" t="s">
        <v>20</v>
      </c>
      <c r="G5" s="17"/>
      <c r="H5" s="17"/>
      <c r="I5" s="44" t="s">
        <v>21</v>
      </c>
      <c r="J5" s="47" t="s">
        <v>22</v>
      </c>
    </row>
    <row r="6" spans="1:23" ht="18" customHeight="1" thickTop="1" x14ac:dyDescent="0.25">
      <c r="A6" s="11"/>
      <c r="B6" s="56" t="s">
        <v>23</v>
      </c>
      <c r="C6" s="52"/>
      <c r="D6" s="53"/>
      <c r="E6" s="53"/>
      <c r="F6" s="53"/>
      <c r="G6" s="57" t="s">
        <v>24</v>
      </c>
      <c r="H6" s="53"/>
      <c r="I6" s="54"/>
      <c r="J6" s="55"/>
    </row>
    <row r="7" spans="1:23" ht="18" customHeight="1" x14ac:dyDescent="0.25">
      <c r="A7" s="11"/>
      <c r="B7" s="48"/>
      <c r="C7" s="49"/>
      <c r="D7" s="18"/>
      <c r="E7" s="18"/>
      <c r="F7" s="18"/>
      <c r="G7" s="58" t="s">
        <v>25</v>
      </c>
      <c r="H7" s="18"/>
      <c r="I7" s="29"/>
      <c r="J7" s="50"/>
    </row>
    <row r="8" spans="1:23" ht="18" customHeight="1" x14ac:dyDescent="0.25">
      <c r="A8" s="11"/>
      <c r="B8" s="45" t="s">
        <v>26</v>
      </c>
      <c r="C8" s="20"/>
      <c r="D8" s="17"/>
      <c r="E8" s="17"/>
      <c r="F8" s="17"/>
      <c r="G8" s="46" t="s">
        <v>27</v>
      </c>
      <c r="H8" s="17"/>
      <c r="I8" s="28"/>
      <c r="J8" s="32"/>
    </row>
    <row r="9" spans="1:23" ht="18" customHeight="1" x14ac:dyDescent="0.25">
      <c r="A9" s="11"/>
      <c r="B9" s="23"/>
      <c r="C9" s="20"/>
      <c r="D9" s="17"/>
      <c r="E9" s="17"/>
      <c r="F9" s="17"/>
      <c r="G9" s="46" t="s">
        <v>25</v>
      </c>
      <c r="H9" s="17"/>
      <c r="I9" s="28"/>
      <c r="J9" s="32"/>
    </row>
    <row r="10" spans="1:23" ht="18" customHeight="1" x14ac:dyDescent="0.25">
      <c r="A10" s="11"/>
      <c r="B10" s="45" t="s">
        <v>28</v>
      </c>
      <c r="C10" s="20"/>
      <c r="D10" s="17"/>
      <c r="E10" s="17"/>
      <c r="F10" s="17"/>
      <c r="G10" s="46" t="s">
        <v>29</v>
      </c>
      <c r="H10" s="17"/>
      <c r="I10" s="28"/>
      <c r="J10" s="32"/>
    </row>
    <row r="11" spans="1:23" ht="18" customHeight="1" thickBot="1" x14ac:dyDescent="0.3">
      <c r="A11" s="11"/>
      <c r="B11" s="23"/>
      <c r="C11" s="20"/>
      <c r="D11" s="17"/>
      <c r="E11" s="17"/>
      <c r="F11" s="17"/>
      <c r="G11" s="46" t="s">
        <v>25</v>
      </c>
      <c r="H11" s="17"/>
      <c r="I11" s="28"/>
      <c r="J11" s="32"/>
    </row>
    <row r="12" spans="1:23" ht="18" customHeight="1" thickTop="1" x14ac:dyDescent="0.25">
      <c r="A12" s="11"/>
      <c r="B12" s="51"/>
      <c r="C12" s="52"/>
      <c r="D12" s="53"/>
      <c r="E12" s="53"/>
      <c r="F12" s="53"/>
      <c r="G12" s="53"/>
      <c r="H12" s="53"/>
      <c r="I12" s="54"/>
      <c r="J12" s="55"/>
    </row>
    <row r="13" spans="1:23" ht="18" customHeight="1" x14ac:dyDescent="0.25">
      <c r="A13" s="11"/>
      <c r="B13" s="48"/>
      <c r="C13" s="49"/>
      <c r="D13" s="18"/>
      <c r="E13" s="18"/>
      <c r="F13" s="18"/>
      <c r="G13" s="18"/>
      <c r="H13" s="18"/>
      <c r="I13" s="29"/>
      <c r="J13" s="50"/>
    </row>
    <row r="14" spans="1:23" ht="18" customHeight="1" thickBot="1" x14ac:dyDescent="0.3">
      <c r="A14" s="11"/>
      <c r="B14" s="23"/>
      <c r="C14" s="20"/>
      <c r="D14" s="17"/>
      <c r="E14" s="17"/>
      <c r="F14" s="17"/>
      <c r="G14" s="17"/>
      <c r="H14" s="17"/>
      <c r="I14" s="28"/>
      <c r="J14" s="32"/>
    </row>
    <row r="15" spans="1:23" ht="18" customHeight="1" thickTop="1" x14ac:dyDescent="0.25">
      <c r="A15" s="11"/>
      <c r="B15" s="91" t="s">
        <v>30</v>
      </c>
      <c r="C15" s="92" t="s">
        <v>6</v>
      </c>
      <c r="D15" s="92" t="s">
        <v>55</v>
      </c>
      <c r="E15" s="93" t="s">
        <v>56</v>
      </c>
      <c r="F15" s="105" t="s">
        <v>57</v>
      </c>
      <c r="G15" s="59" t="s">
        <v>35</v>
      </c>
      <c r="H15" s="62" t="s">
        <v>36</v>
      </c>
      <c r="I15" s="27"/>
      <c r="J15" s="55"/>
    </row>
    <row r="16" spans="1:23" ht="18" customHeight="1" x14ac:dyDescent="0.25">
      <c r="A16" s="11"/>
      <c r="B16" s="94">
        <v>1</v>
      </c>
      <c r="C16" s="95" t="s">
        <v>31</v>
      </c>
      <c r="D16" s="96">
        <f>'Rekap 930'!B14</f>
        <v>0</v>
      </c>
      <c r="E16" s="97">
        <f>'Rekap 930'!C14</f>
        <v>0</v>
      </c>
      <c r="F16" s="106">
        <f>'Rekap 930'!D14</f>
        <v>0</v>
      </c>
      <c r="G16" s="60">
        <v>6</v>
      </c>
      <c r="H16" s="115" t="s">
        <v>37</v>
      </c>
      <c r="I16" s="129"/>
      <c r="J16" s="126">
        <v>0</v>
      </c>
    </row>
    <row r="17" spans="1:26" ht="18" customHeight="1" x14ac:dyDescent="0.25">
      <c r="A17" s="11"/>
      <c r="B17" s="67">
        <v>2</v>
      </c>
      <c r="C17" s="71" t="s">
        <v>32</v>
      </c>
      <c r="D17" s="78"/>
      <c r="E17" s="76"/>
      <c r="F17" s="81"/>
      <c r="G17" s="61">
        <v>7</v>
      </c>
      <c r="H17" s="116" t="s">
        <v>38</v>
      </c>
      <c r="I17" s="129"/>
      <c r="J17" s="127">
        <f>'SO 930'!Z27</f>
        <v>0</v>
      </c>
    </row>
    <row r="18" spans="1:26" ht="18" customHeight="1" x14ac:dyDescent="0.25">
      <c r="A18" s="11"/>
      <c r="B18" s="68">
        <v>3</v>
      </c>
      <c r="C18" s="72" t="s">
        <v>33</v>
      </c>
      <c r="D18" s="79"/>
      <c r="E18" s="77"/>
      <c r="F18" s="82"/>
      <c r="G18" s="61">
        <v>8</v>
      </c>
      <c r="H18" s="116" t="s">
        <v>39</v>
      </c>
      <c r="I18" s="129"/>
      <c r="J18" s="127">
        <v>0</v>
      </c>
    </row>
    <row r="19" spans="1:26" ht="18" customHeight="1" x14ac:dyDescent="0.25">
      <c r="A19" s="11"/>
      <c r="B19" s="68">
        <v>4</v>
      </c>
      <c r="C19" s="73"/>
      <c r="D19" s="79"/>
      <c r="E19" s="77"/>
      <c r="F19" s="82"/>
      <c r="G19" s="61">
        <v>9</v>
      </c>
      <c r="H19" s="125"/>
      <c r="I19" s="129"/>
      <c r="J19" s="128"/>
    </row>
    <row r="20" spans="1:26" ht="18" customHeight="1" thickBot="1" x14ac:dyDescent="0.3">
      <c r="A20" s="11"/>
      <c r="B20" s="68">
        <v>5</v>
      </c>
      <c r="C20" s="74" t="s">
        <v>34</v>
      </c>
      <c r="D20" s="80"/>
      <c r="E20" s="100"/>
      <c r="F20" s="107">
        <f>SUM(F16:F19)</f>
        <v>0</v>
      </c>
      <c r="G20" s="61">
        <v>10</v>
      </c>
      <c r="H20" s="116" t="s">
        <v>34</v>
      </c>
      <c r="I20" s="131"/>
      <c r="J20" s="99">
        <f>SUM(J16:J19)</f>
        <v>0</v>
      </c>
    </row>
    <row r="21" spans="1:26" ht="18" customHeight="1" thickTop="1" x14ac:dyDescent="0.25">
      <c r="A21" s="11"/>
      <c r="B21" s="65" t="s">
        <v>45</v>
      </c>
      <c r="C21" s="69" t="s">
        <v>7</v>
      </c>
      <c r="D21" s="75"/>
      <c r="E21" s="19"/>
      <c r="F21" s="98"/>
      <c r="G21" s="65" t="s">
        <v>51</v>
      </c>
      <c r="H21" s="62" t="s">
        <v>7</v>
      </c>
      <c r="I21" s="29"/>
      <c r="J21" s="132"/>
    </row>
    <row r="22" spans="1:26" ht="18" customHeight="1" x14ac:dyDescent="0.25">
      <c r="A22" s="11"/>
      <c r="B22" s="60">
        <v>11</v>
      </c>
      <c r="C22" s="63" t="s">
        <v>46</v>
      </c>
      <c r="D22" s="87"/>
      <c r="E22" s="89" t="s">
        <v>49</v>
      </c>
      <c r="F22" s="81">
        <f>((F16*U22*0)+(F17*V22*0)+(F18*W22*0))/100</f>
        <v>0</v>
      </c>
      <c r="G22" s="60">
        <v>16</v>
      </c>
      <c r="H22" s="115" t="s">
        <v>52</v>
      </c>
      <c r="I22" s="130" t="s">
        <v>49</v>
      </c>
      <c r="J22" s="126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61">
        <v>12</v>
      </c>
      <c r="C23" s="64" t="s">
        <v>47</v>
      </c>
      <c r="D23" s="66"/>
      <c r="E23" s="89" t="s">
        <v>50</v>
      </c>
      <c r="F23" s="82">
        <f>((F16*U23*0)+(F17*V23*0)+(F18*W23*0))/100</f>
        <v>0</v>
      </c>
      <c r="G23" s="61">
        <v>17</v>
      </c>
      <c r="H23" s="116" t="s">
        <v>53</v>
      </c>
      <c r="I23" s="130" t="s">
        <v>49</v>
      </c>
      <c r="J23" s="127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61">
        <v>13</v>
      </c>
      <c r="C24" s="64" t="s">
        <v>48</v>
      </c>
      <c r="D24" s="66"/>
      <c r="E24" s="89" t="s">
        <v>49</v>
      </c>
      <c r="F24" s="82">
        <f>((F16*U24*0)+(F17*V24*0)+(F18*W24*0))/100</f>
        <v>0</v>
      </c>
      <c r="G24" s="61">
        <v>18</v>
      </c>
      <c r="H24" s="116" t="s">
        <v>54</v>
      </c>
      <c r="I24" s="130" t="s">
        <v>50</v>
      </c>
      <c r="J24" s="127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1"/>
      <c r="B25" s="61">
        <v>14</v>
      </c>
      <c r="C25" s="20"/>
      <c r="D25" s="66"/>
      <c r="E25" s="90"/>
      <c r="F25" s="88"/>
      <c r="G25" s="61">
        <v>19</v>
      </c>
      <c r="H25" s="125"/>
      <c r="I25" s="129"/>
      <c r="J25" s="128"/>
    </row>
    <row r="26" spans="1:26" ht="18" customHeight="1" thickBot="1" x14ac:dyDescent="0.3">
      <c r="A26" s="11"/>
      <c r="B26" s="61">
        <v>15</v>
      </c>
      <c r="C26" s="64"/>
      <c r="D26" s="66"/>
      <c r="E26" s="66"/>
      <c r="F26" s="108"/>
      <c r="G26" s="61">
        <v>20</v>
      </c>
      <c r="H26" s="116" t="s">
        <v>34</v>
      </c>
      <c r="I26" s="131"/>
      <c r="J26" s="99">
        <f>SUM(J22:J25)+SUM(F22:F25)</f>
        <v>0</v>
      </c>
    </row>
    <row r="27" spans="1:26" ht="18" customHeight="1" thickTop="1" x14ac:dyDescent="0.25">
      <c r="A27" s="11"/>
      <c r="B27" s="101"/>
      <c r="C27" s="143" t="s">
        <v>60</v>
      </c>
      <c r="D27" s="136"/>
      <c r="E27" s="102"/>
      <c r="F27" s="30"/>
      <c r="G27" s="109" t="s">
        <v>40</v>
      </c>
      <c r="H27" s="104" t="s">
        <v>41</v>
      </c>
      <c r="I27" s="29"/>
      <c r="J27" s="33"/>
    </row>
    <row r="28" spans="1:26" ht="18" customHeight="1" x14ac:dyDescent="0.25">
      <c r="A28" s="11"/>
      <c r="B28" s="26"/>
      <c r="C28" s="134"/>
      <c r="D28" s="137"/>
      <c r="E28" s="22"/>
      <c r="F28" s="11"/>
      <c r="G28" s="110">
        <v>21</v>
      </c>
      <c r="H28" s="114" t="s">
        <v>42</v>
      </c>
      <c r="I28" s="122"/>
      <c r="J28" s="118">
        <f>F20+J20+F26+J26</f>
        <v>0</v>
      </c>
    </row>
    <row r="29" spans="1:26" ht="18" customHeight="1" x14ac:dyDescent="0.25">
      <c r="A29" s="11"/>
      <c r="B29" s="83"/>
      <c r="C29" s="135"/>
      <c r="D29" s="138"/>
      <c r="E29" s="22"/>
      <c r="F29" s="11"/>
      <c r="G29" s="60">
        <v>22</v>
      </c>
      <c r="H29" s="115" t="s">
        <v>43</v>
      </c>
      <c r="I29" s="123">
        <f>J28-SUM('SO 930'!K9:'SO 930'!K26)</f>
        <v>0</v>
      </c>
      <c r="J29" s="119">
        <f>ROUND(((ROUND(I29,1)*20)/100),1)</f>
        <v>0</v>
      </c>
    </row>
    <row r="30" spans="1:26" ht="18" customHeight="1" x14ac:dyDescent="0.25">
      <c r="A30" s="11"/>
      <c r="B30" s="23"/>
      <c r="C30" s="125"/>
      <c r="D30" s="129"/>
      <c r="E30" s="22"/>
      <c r="F30" s="11"/>
      <c r="G30" s="61">
        <v>23</v>
      </c>
      <c r="H30" s="116" t="s">
        <v>43</v>
      </c>
      <c r="I30" s="89">
        <f>SUM('SO 930'!K9:'SO 930'!K26)</f>
        <v>0</v>
      </c>
      <c r="J30" s="120">
        <f>ROUND(((ROUND(I30,1)*20)/100),1)</f>
        <v>0</v>
      </c>
    </row>
    <row r="31" spans="1:26" ht="18" customHeight="1" x14ac:dyDescent="0.25">
      <c r="A31" s="11"/>
      <c r="B31" s="24"/>
      <c r="C31" s="139"/>
      <c r="D31" s="140"/>
      <c r="E31" s="22"/>
      <c r="F31" s="11"/>
      <c r="G31" s="110">
        <v>24</v>
      </c>
      <c r="H31" s="114" t="s">
        <v>34</v>
      </c>
      <c r="I31" s="113"/>
      <c r="J31" s="133">
        <f>SUM(J28:J30)</f>
        <v>0</v>
      </c>
    </row>
    <row r="32" spans="1:26" ht="18" customHeight="1" thickBot="1" x14ac:dyDescent="0.3">
      <c r="A32" s="11"/>
      <c r="B32" s="48"/>
      <c r="C32" s="117"/>
      <c r="D32" s="124"/>
      <c r="E32" s="84"/>
      <c r="F32" s="85"/>
      <c r="G32" s="60" t="s">
        <v>44</v>
      </c>
      <c r="H32" s="117"/>
      <c r="I32" s="124"/>
      <c r="J32" s="121"/>
    </row>
    <row r="33" spans="1:10" ht="18" customHeight="1" thickTop="1" x14ac:dyDescent="0.25">
      <c r="A33" s="11"/>
      <c r="B33" s="101"/>
      <c r="C33" s="102"/>
      <c r="D33" s="141" t="s">
        <v>58</v>
      </c>
      <c r="E33" s="15"/>
      <c r="F33" s="103"/>
      <c r="G33" s="111">
        <v>26</v>
      </c>
      <c r="H33" s="142" t="s">
        <v>59</v>
      </c>
      <c r="I33" s="30"/>
      <c r="J33" s="112"/>
    </row>
    <row r="34" spans="1:10" ht="18" customHeight="1" x14ac:dyDescent="0.25">
      <c r="A34" s="11"/>
      <c r="B34" s="25"/>
      <c r="C34" s="21"/>
      <c r="D34" s="14"/>
      <c r="E34" s="14"/>
      <c r="F34" s="14"/>
      <c r="G34" s="14"/>
      <c r="H34" s="14"/>
      <c r="I34" s="30"/>
      <c r="J34" s="34"/>
    </row>
    <row r="35" spans="1:10" ht="18" customHeight="1" x14ac:dyDescent="0.25">
      <c r="A35" s="11"/>
      <c r="B35" s="26"/>
      <c r="C35" s="22"/>
      <c r="D35" s="3"/>
      <c r="E35" s="3"/>
      <c r="F35" s="3"/>
      <c r="G35" s="3"/>
      <c r="H35" s="3"/>
      <c r="I35" s="11"/>
      <c r="J35" s="35"/>
    </row>
    <row r="36" spans="1:10" ht="18" customHeight="1" x14ac:dyDescent="0.25">
      <c r="A36" s="11"/>
      <c r="B36" s="26"/>
      <c r="C36" s="22"/>
      <c r="D36" s="3"/>
      <c r="E36" s="3"/>
      <c r="F36" s="3"/>
      <c r="G36" s="3"/>
      <c r="H36" s="3"/>
      <c r="I36" s="11"/>
      <c r="J36" s="35"/>
    </row>
    <row r="37" spans="1:10" ht="18" customHeight="1" x14ac:dyDescent="0.25">
      <c r="A37" s="11"/>
      <c r="B37" s="26"/>
      <c r="C37" s="22"/>
      <c r="D37" s="3"/>
      <c r="E37" s="3"/>
      <c r="F37" s="3"/>
      <c r="G37" s="3"/>
      <c r="H37" s="3"/>
      <c r="I37" s="11"/>
      <c r="J37" s="35"/>
    </row>
    <row r="38" spans="1:10" ht="18" customHeight="1" x14ac:dyDescent="0.25">
      <c r="A38" s="11"/>
      <c r="B38" s="26"/>
      <c r="C38" s="22"/>
      <c r="D38" s="3"/>
      <c r="E38" s="3"/>
      <c r="F38" s="3"/>
      <c r="G38" s="3"/>
      <c r="H38" s="3"/>
      <c r="I38" s="11"/>
      <c r="J38" s="35"/>
    </row>
    <row r="39" spans="1:10" ht="18" customHeight="1" x14ac:dyDescent="0.25">
      <c r="A39" s="11"/>
      <c r="B39" s="26"/>
      <c r="C39" s="22"/>
      <c r="D39" s="3"/>
      <c r="E39" s="3"/>
      <c r="F39" s="3"/>
      <c r="G39" s="3"/>
      <c r="H39" s="3"/>
      <c r="I39" s="11"/>
      <c r="J39" s="35"/>
    </row>
    <row r="40" spans="1:10" ht="18" customHeight="1" thickBot="1" x14ac:dyDescent="0.3">
      <c r="A40" s="11"/>
      <c r="B40" s="83"/>
      <c r="C40" s="84"/>
      <c r="D40" s="12"/>
      <c r="E40" s="12"/>
      <c r="F40" s="12"/>
      <c r="G40" s="12"/>
      <c r="H40" s="12"/>
      <c r="I40" s="85"/>
      <c r="J40" s="86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pageMargins left="0.7" right="0.7" top="0.75" bottom="0.75" header="0.3" footer="0.3"/>
  <pageSetup paperSize="9" scale="95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11</vt:i4>
      </vt:variant>
      <vt:variant>
        <vt:lpstr>Pomenované rozsahy</vt:lpstr>
      </vt:variant>
      <vt:variant>
        <vt:i4>6</vt:i4>
      </vt:variant>
    </vt:vector>
  </HeadingPairs>
  <TitlesOfParts>
    <vt:vector size="17" baseType="lpstr">
      <vt:lpstr>Rekapitulácia</vt:lpstr>
      <vt:lpstr>Krycí list stavby</vt:lpstr>
      <vt:lpstr>Kryci_list 927</vt:lpstr>
      <vt:lpstr>Rekap 927</vt:lpstr>
      <vt:lpstr>SO 927</vt:lpstr>
      <vt:lpstr>Kryci_list 929</vt:lpstr>
      <vt:lpstr>Rekap 929</vt:lpstr>
      <vt:lpstr>SO 929</vt:lpstr>
      <vt:lpstr>Kryci_list 930</vt:lpstr>
      <vt:lpstr>Rekap 930</vt:lpstr>
      <vt:lpstr>SO 930</vt:lpstr>
      <vt:lpstr>'Rekap 927'!Názvy_tlače</vt:lpstr>
      <vt:lpstr>'Rekap 929'!Názvy_tlače</vt:lpstr>
      <vt:lpstr>'Rekap 930'!Názvy_tlače</vt:lpstr>
      <vt:lpstr>'SO 927'!Názvy_tlače</vt:lpstr>
      <vt:lpstr>'SO 929'!Názvy_tlače</vt:lpstr>
      <vt:lpstr>'SO 930'!Názvy_tlače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projekting.kn@hotmail.com</dc:creator>
  <cp:lastModifiedBy>Ing. Zuzana Pálovicsová</cp:lastModifiedBy>
  <cp:lastPrinted>2016-06-09T06:01:12Z</cp:lastPrinted>
  <dcterms:created xsi:type="dcterms:W3CDTF">2016-06-06T08:55:47Z</dcterms:created>
  <dcterms:modified xsi:type="dcterms:W3CDTF">2019-07-23T11:20:56Z</dcterms:modified>
</cp:coreProperties>
</file>